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N:\_Projects\337 - Lennar\115 - Overall Improvements - Sewer, Water, Drainage, Permitting &amp; Construction\Construction Admin\Public Bid\WEST\Bid Package\"/>
    </mc:Choice>
  </mc:AlternateContent>
  <xr:revisionPtr revIDLastSave="0" documentId="13_ncr:1_{810BC464-B916-43BA-B3F8-7515C0D4E42B}" xr6:coauthVersionLast="47" xr6:coauthVersionMax="47" xr10:uidLastSave="{00000000-0000-0000-0000-000000000000}"/>
  <bookViews>
    <workbookView xWindow="-28920" yWindow="1815" windowWidth="29040" windowHeight="15720" tabRatio="836" firstSheet="1" activeTab="1" xr2:uid="{00000000-000D-0000-FFFF-FFFF00000000}"/>
  </bookViews>
  <sheets>
    <sheet name="1300.2550 Grading" sheetId="35" state="hidden" r:id="rId1"/>
    <sheet name="BID SUMMARY WEST" sheetId="45" r:id="rId2"/>
    <sheet name="EROSION CONTROL WEST" sheetId="7" r:id="rId3"/>
    <sheet name="WATER WEST" sheetId="43" r:id="rId4"/>
    <sheet name="1300.3316 Collector Street" sheetId="33" state="hidden" r:id="rId5"/>
    <sheet name="STREETS AND DRIVE WEST" sheetId="44" r:id="rId6"/>
  </sheets>
  <definedNames>
    <definedName name="_xlnm.Print_Area" localSheetId="0">'1300.2550 Grading'!$A$1:$F$18</definedName>
    <definedName name="_xlnm.Print_Area" localSheetId="4">'1300.3316 Collector Street'!$A$1:$F$26</definedName>
    <definedName name="_xlnm.Print_Area" localSheetId="1">'BID SUMMARY WEST'!$A$1:$F$31</definedName>
    <definedName name="_xlnm.Print_Area" localSheetId="2">'EROSION CONTROL WEST'!$A$1:$F$18</definedName>
    <definedName name="_xlnm.Print_Area" localSheetId="5">'STREETS AND DRIVE WEST'!$A$1:$F$19</definedName>
    <definedName name="_xlnm.Print_Area" localSheetId="3">'WATER WEST'!$A$1:$F$25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5" l="1"/>
  <c r="F11" i="43"/>
  <c r="F6" i="44"/>
  <c r="F14" i="44"/>
  <c r="F11" i="7"/>
  <c r="F20" i="43"/>
  <c r="F8" i="44"/>
  <c r="F16" i="43"/>
  <c r="F17" i="43"/>
  <c r="F18" i="43"/>
  <c r="F12" i="44"/>
  <c r="F7" i="44"/>
  <c r="A7" i="44"/>
  <c r="A8" i="44" s="1"/>
  <c r="A9" i="44" s="1"/>
  <c r="F9" i="44"/>
  <c r="E15" i="45" l="1"/>
  <c r="F9" i="7" l="1"/>
  <c r="F15" i="43"/>
  <c r="F14" i="43"/>
  <c r="F13" i="43"/>
  <c r="F12" i="43"/>
  <c r="F10" i="43"/>
  <c r="F9" i="43"/>
  <c r="F8" i="43"/>
  <c r="D7" i="43"/>
  <c r="F7" i="43" s="1"/>
  <c r="A7" i="43"/>
  <c r="A8" i="43" s="1"/>
  <c r="A9" i="43" s="1"/>
  <c r="A10" i="43" s="1"/>
  <c r="A11" i="43" s="1"/>
  <c r="A12" i="43" s="1"/>
  <c r="A13" i="43" s="1"/>
  <c r="A14" i="43" s="1"/>
  <c r="A15" i="43" s="1"/>
  <c r="A16" i="43" s="1"/>
  <c r="A17" i="43" s="1"/>
  <c r="A18" i="43" s="1"/>
  <c r="F6" i="43"/>
  <c r="E13" i="45" l="1"/>
  <c r="F9" i="35"/>
  <c r="F2" i="35" l="1"/>
  <c r="F1" i="35"/>
  <c r="F8" i="35" l="1"/>
  <c r="F7" i="35" l="1"/>
  <c r="F7" i="7"/>
  <c r="F6" i="7"/>
  <c r="P14" i="33" l="1"/>
  <c r="P15" i="33" s="1"/>
  <c r="O13" i="33"/>
  <c r="M6" i="33"/>
  <c r="N6" i="33" s="1"/>
  <c r="G8" i="33"/>
  <c r="J18" i="33" l="1"/>
  <c r="J13" i="33"/>
  <c r="J14" i="33" s="1"/>
  <c r="M18" i="33"/>
  <c r="L15" i="33"/>
  <c r="L16" i="33" s="1"/>
  <c r="M17" i="33" s="1"/>
  <c r="L25" i="7"/>
  <c r="M24" i="7"/>
  <c r="M23" i="7"/>
  <c r="M25" i="7" s="1"/>
  <c r="H27" i="7"/>
  <c r="I24" i="7"/>
  <c r="I25" i="7"/>
  <c r="I26" i="7"/>
  <c r="I23" i="7"/>
  <c r="I27" i="7" l="1"/>
  <c r="F19" i="33"/>
  <c r="F18" i="33"/>
  <c r="F17" i="33"/>
  <c r="F15" i="33"/>
  <c r="F12" i="33"/>
  <c r="F11" i="33"/>
  <c r="F10" i="33"/>
  <c r="F9" i="33"/>
  <c r="A7" i="33"/>
  <c r="A8" i="33" s="1"/>
  <c r="A9" i="33" s="1"/>
  <c r="A10" i="33" s="1"/>
  <c r="A11" i="33" s="1"/>
  <c r="A12" i="33" s="1"/>
  <c r="A13" i="33" s="1"/>
  <c r="A14" i="33" s="1"/>
  <c r="A15" i="33" s="1"/>
  <c r="A7" i="7"/>
  <c r="A8" i="7" s="1"/>
  <c r="A17" i="33" l="1"/>
  <c r="A18" i="33" s="1"/>
  <c r="A19" i="33" s="1"/>
  <c r="F20" i="33"/>
  <c r="F8" i="7" l="1"/>
  <c r="E11" i="45" l="1"/>
  <c r="E18" i="45" s="1"/>
</calcChain>
</file>

<file path=xl/sharedStrings.xml><?xml version="1.0" encoding="utf-8"?>
<sst xmlns="http://schemas.openxmlformats.org/spreadsheetml/2006/main" count="241" uniqueCount="111">
  <si>
    <t>Job No.</t>
  </si>
  <si>
    <t>BID SUMMARY</t>
  </si>
  <si>
    <t>1300.3316 STREET IMPROVEMENTS</t>
  </si>
  <si>
    <t>TOTAL BASE BID:</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</si>
  <si>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</si>
  <si>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</si>
  <si>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</si>
  <si>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</si>
  <si>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</si>
  <si>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</si>
  <si>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</si>
  <si>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</si>
  <si>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</si>
  <si>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</si>
  <si>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</si>
  <si>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</si>
  <si>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</si>
  <si>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</si>
  <si>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Stabilized Construction Entrance</t>
  </si>
  <si>
    <t>EA</t>
  </si>
  <si>
    <t>LF</t>
  </si>
  <si>
    <t>SY</t>
  </si>
  <si>
    <t xml:space="preserve">4' Sidewalk </t>
  </si>
  <si>
    <t xml:space="preserve">LS </t>
  </si>
  <si>
    <t>Concrete Curb and Gutter</t>
  </si>
  <si>
    <t>ADA Ramps</t>
  </si>
  <si>
    <t>C2.01, also hammer head curb and gutter area?</t>
  </si>
  <si>
    <t>Prepared by:</t>
  </si>
  <si>
    <t>Reviewed by:</t>
  </si>
  <si>
    <t>JK</t>
  </si>
  <si>
    <t>X</t>
  </si>
  <si>
    <t>tee</t>
  </si>
  <si>
    <t>12-8 reducer</t>
  </si>
  <si>
    <t>rwgv</t>
  </si>
  <si>
    <t>Prime coat shall be included in costs of related bid items</t>
  </si>
  <si>
    <t>**</t>
  </si>
  <si>
    <t xml:space="preserve">No separate payment shall be made for utility excavation. Excess material generated from excavation shall be processed and used to meet the fill requirements for the project or hauled off and disposed of by the constractor. Include costs in related bid items. </t>
  </si>
  <si>
    <t>End of Road (Bollards and Markers)</t>
  </si>
  <si>
    <t>Signage Striping</t>
  </si>
  <si>
    <t>R.O.W. Clearing and Grubbing</t>
  </si>
  <si>
    <t xml:space="preserve">R.O.W. Revegetation </t>
  </si>
  <si>
    <t xml:space="preserve">BIDDER'S NAME: </t>
  </si>
  <si>
    <t xml:space="preserve">ADDRESS: </t>
  </si>
  <si>
    <t xml:space="preserve">SIGNATURE AND TITLE: </t>
  </si>
  <si>
    <t xml:space="preserve">DATE: </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</si>
  <si>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</si>
  <si>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Sky Ranch Unit 2A</t>
  </si>
  <si>
    <t>01.10.25</t>
  </si>
  <si>
    <t>AE</t>
  </si>
  <si>
    <t>Trech Excavation Protection</t>
  </si>
  <si>
    <t>15" Flex Base (Collector)</t>
  </si>
  <si>
    <t>6" Lime Stabalized Subgrade</t>
  </si>
  <si>
    <t>GAL</t>
  </si>
  <si>
    <t>Prime Coat</t>
  </si>
  <si>
    <t>4-7" Hike &amp; Bike Trail Aggregate</t>
  </si>
  <si>
    <t>5" Concrete Pavement</t>
  </si>
  <si>
    <t>rock berm</t>
  </si>
  <si>
    <t>earthen berm</t>
  </si>
  <si>
    <t>3" HMAC Type "D" with Prime Coat (Collector)</t>
  </si>
  <si>
    <t>HMAC COLECTOR</t>
  </si>
  <si>
    <t>SIDEWALK</t>
  </si>
  <si>
    <t>CG</t>
  </si>
  <si>
    <t>hike/bike</t>
  </si>
  <si>
    <t>FLEX</t>
  </si>
  <si>
    <t>4 BENCHES</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</si>
  <si>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example;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Arial"/>
        <family val="2"/>
      </rPr>
      <t xml:space="preserve">
 When the project is located within the Bexar County controlled MS4, the Contractor must provide 48-hours of notice to the assigned Bexar County SWP3 Inspector noted on the Storm Water Quality (SWQ) permit letter.
</t>
    </r>
    <r>
      <rPr>
        <sz val="9"/>
        <rFont val="Arial"/>
        <family val="2"/>
      </rPr>
      <t xml:space="preserve">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discharge into onsite creeks or rivers, or discharge outside the limits of construction, daily dewatering inspections must be documented in accordance with the 03.05.2023 TCEQ Construction General Permit.  Daily report must be sent to Lennar within 24-hours.                                </t>
    </r>
  </si>
  <si>
    <t>All embankment areas shall be placed and compacted in accordance with the project specification. 79G letters will need to be provided for embankment in proposed and future residential lot areas.</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</si>
  <si>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</si>
  <si>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BID PROPOSAL SCHEDULE
KYNDWOOD  UNIT 2 &amp; 2A</t>
  </si>
  <si>
    <t>No shrinkage or swelling factor is accounted for in the engineering excavation and embankment quantities. Contractor to adjust unit price as he deems necessary to account for shrinkage and swelling.</t>
  </si>
  <si>
    <t xml:space="preserve">Includes Bid Bond, Warranty Assignments or Bonds, Per City of New Braunfels, and NBU Requirements. </t>
  </si>
  <si>
    <t>All final lot grading shall be compacted in accordance with notes on the Lot Grading Plan, see sheets C3.0, C3.1, C3.2.</t>
  </si>
  <si>
    <t>Lot Excavation</t>
  </si>
  <si>
    <t>Lot Embankment</t>
  </si>
  <si>
    <t>1300.2550 GRADING IMPROVEMENTS</t>
  </si>
  <si>
    <t>Fire Hydrant Assembly with 6" Gate Valve</t>
  </si>
  <si>
    <t>KD</t>
  </si>
  <si>
    <t>COLINA RANCH UNIT 1</t>
  </si>
  <si>
    <t>16" C-900 PVC Pipe</t>
  </si>
  <si>
    <t>16" Gate Valve MJ with box</t>
  </si>
  <si>
    <t>Import From Botanical Farms</t>
  </si>
  <si>
    <t>PERFORMANCE AND PAYMENT BOND</t>
  </si>
  <si>
    <t>***</t>
  </si>
  <si>
    <t>Re-inspections and cancellation fees from Geotech will be paid by contractor.</t>
  </si>
  <si>
    <t>TOTAL BID:</t>
  </si>
  <si>
    <t xml:space="preserve">Silt Fence </t>
  </si>
  <si>
    <t>Air release Valve</t>
  </si>
  <si>
    <t>30" Steel Casing</t>
  </si>
  <si>
    <t>16" Mechanical Joint DI full body sleeve</t>
  </si>
  <si>
    <t>16" Cap</t>
  </si>
  <si>
    <t>Tree Protection</t>
  </si>
  <si>
    <t>Temporary spoils and staging area</t>
  </si>
  <si>
    <t>Driveway Demo</t>
  </si>
  <si>
    <t>Repave Driveway to match existing</t>
  </si>
  <si>
    <t>Alt. Bid item</t>
  </si>
  <si>
    <t>Bore Under Driveway</t>
  </si>
  <si>
    <t>Bore under Street</t>
  </si>
  <si>
    <t>20'x20' Boring pit</t>
  </si>
  <si>
    <t>EROSION CONTROL WEST</t>
  </si>
  <si>
    <t>WATER WEST</t>
  </si>
  <si>
    <t>STREET AND DRIVEWAYS WEST</t>
  </si>
  <si>
    <t>2" Temporary Blowoff</t>
  </si>
  <si>
    <t>BID PROPOSAL
COLINA RANCH WEST OFFSITE WATER IMPROVEMENTS</t>
  </si>
  <si>
    <t>COLINA RANCH WEST OFFSITE WATER IMPROVEMENTS</t>
  </si>
  <si>
    <t>EROSION CONTROL (WEST)</t>
  </si>
  <si>
    <t>WATER IMPROVEMENTS (WEST)</t>
  </si>
  <si>
    <t>DRIVEWAY/ROAD RECONSTRUCTION (WEST)</t>
  </si>
  <si>
    <t>16" x 6" Tee</t>
  </si>
  <si>
    <t>11.25°  16" Bend</t>
  </si>
  <si>
    <t>22.5° 16" Bend</t>
  </si>
  <si>
    <t>45°  16" Bend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</si>
</sst>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00"/>
  </numFmts>
  <fonts count="18"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2"/>
      <name val="Times New Roman"/>
      <family val="1"/>
    </font>
    <font>
      <b/>
      <sz val="12"/>
      <name val="Arial"/>
      <family val="2"/>
    </font>
    <font>
      <sz val="11"/>
      <color theme="1"/>
      <name val="Calibri"/>
      <family val="2"/>
      <scheme val="minor"/>
    </font>
    <font>
      <sz val="10"/>
      <color theme="1"/>
      <name val="Arial"/>
      <family val="2"/>
    </font>
    <font>
      <sz val="9"/>
      <name val="Arial"/>
      <family val="2"/>
    </font>
    <font>
      <b/>
      <sz val="9"/>
      <name val="Arial"/>
      <family val="2"/>
    </font>
    <font>
      <sz val="10"/>
      <color rgb="FFFF0000"/>
      <name val="Arial"/>
      <family val="2"/>
    </font>
    <font>
      <sz val="10"/>
      <color rgb="FF66FF66"/>
      <name val="Arial"/>
      <family val="2"/>
    </font>
    <font>
      <sz val="10"/>
      <color rgb="FF0000FF"/>
      <name val="Arial"/>
      <family val="2"/>
    </font>
    <font>
      <sz val="8"/>
      <name val="Arial"/>
      <family val="2"/>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0" fontId="10" fillId="0" borderId="0"/>
    <xf numFmtId="0" fontId="2" fillId="0" borderId="0"/>
    <xf numFmtId="0" fontId="8" fillId="0" borderId="0"/>
  </cellStyleXfs>
  <cellXfs count="147">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3" fontId="0" fillId="0" borderId="0" xfId="0" applyNumberFormat="1" applyAlignment="1">
      <alignment horizontal="center"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11" fillId="0" borderId="0" xfId="0" applyNumberFormat="1" applyFont="1" applyAlignment="1">
      <alignment horizontal="center" vertical="center"/>
    </xf>
    <xf numFmtId="44" fontId="2" fillId="0" borderId="4" xfId="0" applyNumberFormat="1" applyFont="1" applyBorder="1" applyAlignment="1">
      <alignment horizontal="left"/>
    </xf>
    <xf numFmtId="3" fontId="0" fillId="0" borderId="0" xfId="0" applyNumberFormat="1"/>
    <xf numFmtId="0" fontId="2" fillId="0" borderId="0" xfId="0" applyFont="1" applyAlignment="1">
      <alignment horizontal="right" vertical="center"/>
    </xf>
    <xf numFmtId="0" fontId="1" fillId="0" borderId="0" xfId="0" applyFont="1" applyAlignment="1">
      <alignment horizontal="right"/>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1" fillId="0" borderId="4"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168" fontId="1" fillId="0" borderId="0" xfId="0" applyNumberFormat="1" applyFont="1" applyAlignment="1">
      <alignment horizontal="right"/>
    </xf>
    <xf numFmtId="2" fontId="2" fillId="0" borderId="0" xfId="0" applyNumberFormat="1" applyFont="1"/>
    <xf numFmtId="0" fontId="5" fillId="0" borderId="0" xfId="0" applyFont="1" applyAlignment="1">
      <alignment vertical="center" wrapText="1"/>
    </xf>
    <xf numFmtId="0" fontId="0" fillId="0" borderId="0" xfId="0"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11" xfId="0" applyNumberFormat="1" applyFont="1" applyBorder="1" applyAlignment="1">
      <alignment horizontal="center" vertical="center"/>
    </xf>
    <xf numFmtId="0" fontId="1" fillId="0" borderId="12" xfId="0" applyFont="1" applyBorder="1" applyAlignment="1">
      <alignment horizontal="center" vertical="center"/>
    </xf>
    <xf numFmtId="44" fontId="6" fillId="0" borderId="8" xfId="0" applyNumberFormat="1" applyFont="1" applyBorder="1" applyAlignment="1">
      <alignment horizontal="left"/>
    </xf>
    <xf numFmtId="0" fontId="2" fillId="0" borderId="7" xfId="0" applyFont="1" applyBorder="1" applyAlignment="1">
      <alignment horizontal="center" vertical="center"/>
    </xf>
    <xf numFmtId="166" fontId="2" fillId="0" borderId="7" xfId="0" applyNumberFormat="1" applyFont="1" applyBorder="1" applyAlignment="1">
      <alignment horizontal="center" vertical="center"/>
    </xf>
    <xf numFmtId="0" fontId="2" fillId="0" borderId="0" xfId="0" applyFont="1" applyAlignment="1">
      <alignment horizontal="left" vertical="top" wrapText="1"/>
    </xf>
    <xf numFmtId="0" fontId="0" fillId="2" borderId="0" xfId="0" applyFill="1"/>
    <xf numFmtId="44" fontId="6" fillId="0" borderId="5" xfId="0" applyNumberFormat="1" applyFont="1" applyBorder="1" applyAlignment="1">
      <alignment horizontal="left"/>
    </xf>
    <xf numFmtId="14" fontId="0" fillId="0" borderId="0" xfId="0" applyNumberFormat="1" applyAlignment="1">
      <alignment horizontal="right"/>
    </xf>
    <xf numFmtId="0" fontId="2" fillId="0" borderId="0" xfId="0" applyFont="1" applyAlignment="1">
      <alignment horizontal="left" vertical="top"/>
    </xf>
    <xf numFmtId="168" fontId="1" fillId="0" borderId="5" xfId="0" applyNumberFormat="1" applyFont="1" applyBorder="1" applyAlignment="1">
      <alignment horizontal="right"/>
    </xf>
    <xf numFmtId="0" fontId="0" fillId="0" borderId="4" xfId="0" applyBorder="1"/>
    <xf numFmtId="0" fontId="0" fillId="0" borderId="3" xfId="0" applyBorder="1"/>
    <xf numFmtId="166" fontId="2" fillId="0" borderId="0" xfId="0" applyNumberFormat="1" applyFont="1" applyAlignment="1">
      <alignment vertical="center" wrapText="1"/>
    </xf>
    <xf numFmtId="166" fontId="2" fillId="0" borderId="0" xfId="0" applyNumberFormat="1" applyFont="1" applyAlignment="1">
      <alignment vertical="center"/>
    </xf>
    <xf numFmtId="0" fontId="4" fillId="0" borderId="0" xfId="0" applyFont="1"/>
    <xf numFmtId="0" fontId="4" fillId="0" borderId="4" xfId="0" applyFont="1" applyBorder="1"/>
    <xf numFmtId="0" fontId="4" fillId="0" borderId="3" xfId="0" applyFont="1" applyBorder="1"/>
    <xf numFmtId="1" fontId="2"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165" fontId="2" fillId="0" borderId="0" xfId="0" applyNumberFormat="1" applyFont="1" applyAlignment="1">
      <alignment horizontal="left" vertical="center"/>
    </xf>
    <xf numFmtId="166" fontId="2" fillId="0" borderId="0" xfId="0" applyNumberFormat="1" applyFont="1" applyAlignment="1">
      <alignment horizontal="center" vertical="center" wrapText="1"/>
    </xf>
    <xf numFmtId="0" fontId="2" fillId="0" borderId="0" xfId="2"/>
    <xf numFmtId="2" fontId="2" fillId="0" borderId="0" xfId="2" applyNumberFormat="1"/>
    <xf numFmtId="0" fontId="2" fillId="0" borderId="2" xfId="2" applyBorder="1"/>
    <xf numFmtId="0" fontId="1" fillId="0" borderId="0" xfId="2" applyFont="1" applyAlignment="1">
      <alignment horizontal="right"/>
    </xf>
    <xf numFmtId="44" fontId="2" fillId="0" borderId="0" xfId="2" applyNumberFormat="1"/>
    <xf numFmtId="0" fontId="2" fillId="0" borderId="1" xfId="2" applyBorder="1"/>
    <xf numFmtId="0" fontId="1" fillId="0" borderId="0" xfId="2" applyFont="1" applyAlignment="1">
      <alignment horizontal="right" vertical="top"/>
    </xf>
    <xf numFmtId="0" fontId="2" fillId="0" borderId="0" xfId="2" applyAlignment="1">
      <alignment horizontal="right" vertical="top"/>
    </xf>
    <xf numFmtId="44" fontId="2" fillId="0" borderId="0" xfId="2" applyNumberFormat="1" applyAlignment="1">
      <alignment horizontal="left"/>
    </xf>
    <xf numFmtId="44" fontId="1" fillId="0" borderId="0" xfId="2" applyNumberFormat="1" applyFont="1" applyAlignment="1">
      <alignment horizontal="right"/>
    </xf>
    <xf numFmtId="166" fontId="2" fillId="0" borderId="0" xfId="2" applyNumberFormat="1" applyAlignment="1">
      <alignment horizontal="center" vertical="center"/>
    </xf>
    <xf numFmtId="166" fontId="2" fillId="0" borderId="0" xfId="2" applyNumberFormat="1" applyAlignment="1">
      <alignment horizontal="left" vertical="center"/>
    </xf>
    <xf numFmtId="1" fontId="2" fillId="0" borderId="0" xfId="2" applyNumberFormat="1" applyAlignment="1">
      <alignment horizontal="center" vertical="center"/>
    </xf>
    <xf numFmtId="0" fontId="2" fillId="0" borderId="0" xfId="2" applyAlignment="1">
      <alignment horizontal="center" vertical="center"/>
    </xf>
    <xf numFmtId="44" fontId="6" fillId="0" borderId="0" xfId="2" applyNumberFormat="1" applyFont="1" applyAlignment="1">
      <alignment horizontal="left"/>
    </xf>
    <xf numFmtId="44" fontId="6" fillId="0" borderId="10" xfId="2" applyNumberFormat="1" applyFont="1" applyBorder="1" applyAlignment="1">
      <alignment horizontal="left"/>
    </xf>
    <xf numFmtId="44" fontId="6" fillId="0" borderId="4" xfId="2" applyNumberFormat="1" applyFont="1" applyBorder="1" applyAlignment="1">
      <alignment horizontal="left"/>
    </xf>
    <xf numFmtId="3" fontId="2" fillId="0" borderId="4" xfId="2" applyNumberFormat="1" applyBorder="1" applyAlignment="1">
      <alignment horizontal="center" vertical="center"/>
    </xf>
    <xf numFmtId="166" fontId="2" fillId="0" borderId="4" xfId="2" applyNumberFormat="1" applyBorder="1" applyAlignment="1">
      <alignment horizontal="center" vertical="center"/>
    </xf>
    <xf numFmtId="166" fontId="2" fillId="0" borderId="4" xfId="2" applyNumberFormat="1" applyBorder="1" applyAlignment="1">
      <alignment horizontal="left" vertical="center"/>
    </xf>
    <xf numFmtId="0" fontId="2" fillId="0" borderId="9" xfId="2" applyBorder="1" applyAlignment="1">
      <alignment horizontal="center" vertical="center"/>
    </xf>
    <xf numFmtId="44" fontId="6" fillId="0" borderId="8" xfId="2" applyNumberFormat="1" applyFont="1" applyBorder="1" applyAlignment="1">
      <alignment horizontal="left"/>
    </xf>
    <xf numFmtId="3" fontId="2" fillId="0" borderId="0" xfId="2" applyNumberFormat="1" applyAlignment="1">
      <alignment horizontal="center" vertical="center"/>
    </xf>
    <xf numFmtId="0" fontId="2" fillId="0" borderId="7" xfId="2" applyBorder="1" applyAlignment="1">
      <alignment horizontal="center" vertical="center"/>
    </xf>
    <xf numFmtId="0" fontId="1" fillId="0" borderId="12" xfId="2" applyFont="1" applyBorder="1" applyAlignment="1">
      <alignment horizontal="center" vertical="center"/>
    </xf>
    <xf numFmtId="166" fontId="1" fillId="0" borderId="3" xfId="2" applyNumberFormat="1" applyFont="1" applyBorder="1" applyAlignment="1">
      <alignment horizontal="center" vertical="center" wrapText="1"/>
    </xf>
    <xf numFmtId="2" fontId="1" fillId="0" borderId="3" xfId="2" applyNumberFormat="1" applyFont="1" applyBorder="1" applyAlignment="1">
      <alignment horizontal="center" vertical="center" wrapText="1"/>
    </xf>
    <xf numFmtId="165" fontId="1" fillId="0" borderId="3" xfId="2" applyNumberFormat="1" applyFont="1" applyBorder="1" applyAlignment="1">
      <alignment horizontal="center" vertical="center"/>
    </xf>
    <xf numFmtId="164" fontId="1" fillId="0" borderId="11" xfId="2" applyNumberFormat="1" applyFont="1" applyBorder="1" applyAlignment="1">
      <alignment horizontal="center" vertical="center"/>
    </xf>
    <xf numFmtId="167" fontId="3" fillId="0" borderId="0" xfId="2" applyNumberFormat="1" applyFont="1" applyAlignment="1">
      <alignment horizontal="center" vertical="center"/>
    </xf>
    <xf numFmtId="0" fontId="5" fillId="0" borderId="0" xfId="2" applyFont="1" applyAlignment="1">
      <alignment vertical="top"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165" fontId="1" fillId="0" borderId="11" xfId="0" applyNumberFormat="1" applyFont="1" applyBorder="1" applyAlignment="1">
      <alignment horizontal="center" vertical="center"/>
    </xf>
    <xf numFmtId="169" fontId="2" fillId="0" borderId="0" xfId="0" applyNumberFormat="1" applyFont="1"/>
    <xf numFmtId="0" fontId="14" fillId="0" borderId="0" xfId="0" applyFont="1"/>
    <xf numFmtId="0" fontId="15" fillId="0" borderId="0" xfId="0" applyFont="1"/>
    <xf numFmtId="0" fontId="16" fillId="0" borderId="0" xfId="0" applyFont="1"/>
    <xf numFmtId="1" fontId="2" fillId="0" borderId="0" xfId="0" applyNumberFormat="1" applyFont="1"/>
    <xf numFmtId="44" fontId="2" fillId="0" borderId="5" xfId="0" applyNumberFormat="1" applyFont="1" applyBorder="1" applyAlignment="1">
      <alignment horizontal="left"/>
    </xf>
    <xf numFmtId="165" fontId="2" fillId="0" borderId="4" xfId="0" applyNumberFormat="1" applyFont="1" applyBorder="1" applyAlignment="1">
      <alignment horizontal="left" vertical="center"/>
    </xf>
    <xf numFmtId="166" fontId="2" fillId="0" borderId="4" xfId="0" applyNumberFormat="1" applyFont="1" applyBorder="1" applyAlignment="1">
      <alignment horizontal="center" vertical="center" wrapText="1"/>
    </xf>
    <xf numFmtId="4" fontId="0" fillId="0" borderId="4" xfId="0" applyNumberFormat="1" applyBorder="1" applyAlignment="1">
      <alignment horizontal="center" vertical="center"/>
    </xf>
    <xf numFmtId="0" fontId="2" fillId="3" borderId="0" xfId="0" applyFont="1" applyFill="1" applyAlignment="1">
      <alignment horizontal="center"/>
    </xf>
    <xf numFmtId="0" fontId="11" fillId="0" borderId="0" xfId="0" applyFont="1" applyAlignment="1">
      <alignment vertical="center" wrapText="1"/>
    </xf>
    <xf numFmtId="0" fontId="11" fillId="0" borderId="0" xfId="0" applyFont="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horizontal="center" vertical="center"/>
    </xf>
    <xf numFmtId="1" fontId="2" fillId="0" borderId="4" xfId="0" applyNumberFormat="1" applyFont="1" applyBorder="1" applyAlignment="1">
      <alignment horizontal="center" vertical="center"/>
    </xf>
    <xf numFmtId="0" fontId="11" fillId="0" borderId="0" xfId="0" applyFont="1" applyAlignment="1">
      <alignment vertical="center"/>
    </xf>
    <xf numFmtId="3" fontId="2" fillId="0" borderId="0" xfId="0" applyNumberFormat="1" applyFont="1" applyAlignment="1">
      <alignment horizontal="center" vertical="center"/>
    </xf>
    <xf numFmtId="166" fontId="2" fillId="0" borderId="6" xfId="0" applyNumberFormat="1" applyFont="1" applyBorder="1" applyAlignment="1">
      <alignment horizontal="center" vertical="center"/>
    </xf>
    <xf numFmtId="0" fontId="11" fillId="0" borderId="5" xfId="0" applyFont="1" applyBorder="1" applyAlignment="1">
      <alignment vertical="center" wrapText="1"/>
    </xf>
    <xf numFmtId="0" fontId="11" fillId="0" borderId="5" xfId="0" applyFont="1" applyBorder="1" applyAlignment="1">
      <alignment horizontal="center" vertical="center"/>
    </xf>
    <xf numFmtId="3" fontId="2" fillId="0" borderId="5" xfId="0" applyNumberFormat="1" applyFont="1" applyBorder="1" applyAlignment="1">
      <alignment horizontal="center" vertical="center"/>
    </xf>
    <xf numFmtId="44" fontId="6" fillId="0" borderId="13" xfId="0" applyNumberFormat="1" applyFont="1" applyBorder="1" applyAlignment="1">
      <alignment horizontal="left"/>
    </xf>
    <xf numFmtId="166" fontId="2" fillId="0" borderId="9" xfId="0" applyNumberFormat="1" applyFont="1" applyBorder="1" applyAlignment="1">
      <alignment horizontal="center" vertical="center"/>
    </xf>
    <xf numFmtId="44" fontId="6" fillId="0" borderId="10" xfId="0" applyNumberFormat="1" applyFont="1" applyBorder="1" applyAlignment="1">
      <alignment horizontal="left"/>
    </xf>
    <xf numFmtId="166" fontId="2" fillId="0" borderId="5" xfId="0" applyNumberFormat="1" applyFont="1" applyBorder="1" applyAlignment="1">
      <alignment vertical="center"/>
    </xf>
    <xf numFmtId="166" fontId="2"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1" fontId="1" fillId="0" borderId="0" xfId="0" applyNumberFormat="1" applyFont="1" applyAlignment="1">
      <alignment vertical="center" wrapText="1"/>
    </xf>
    <xf numFmtId="0" fontId="2" fillId="0" borderId="0" xfId="2" applyAlignment="1">
      <alignment horizontal="left" vertical="top" wrapText="1"/>
    </xf>
    <xf numFmtId="0" fontId="9" fillId="0" borderId="0" xfId="2" applyFont="1" applyAlignment="1">
      <alignment horizontal="center" vertical="top" wrapText="1"/>
    </xf>
    <xf numFmtId="167" fontId="9" fillId="0" borderId="4" xfId="2" applyNumberFormat="1" applyFont="1" applyBorder="1" applyAlignment="1">
      <alignment horizontal="left" vertical="center"/>
    </xf>
    <xf numFmtId="0" fontId="1" fillId="0" borderId="0" xfId="2" applyFont="1" applyAlignment="1">
      <alignment horizontal="left" vertical="top" wrapText="1"/>
    </xf>
    <xf numFmtId="0" fontId="12" fillId="0" borderId="0" xfId="0" applyFont="1" applyAlignment="1">
      <alignment horizontal="left" vertical="top" wrapText="1"/>
    </xf>
    <xf numFmtId="0" fontId="5" fillId="0" borderId="0" xfId="0" applyFont="1" applyAlignment="1">
      <alignment horizontal="center" vertical="center" wrapText="1"/>
    </xf>
    <xf numFmtId="167" fontId="3" fillId="0" borderId="0" xfId="0" applyNumberFormat="1" applyFont="1" applyAlignment="1">
      <alignment horizontal="center" vertical="center"/>
    </xf>
    <xf numFmtId="1" fontId="1" fillId="0" borderId="0" xfId="0" applyNumberFormat="1" applyFont="1" applyAlignment="1">
      <alignment horizontal="left" vertical="top" wrapText="1"/>
    </xf>
    <xf numFmtId="0" fontId="12" fillId="0" borderId="0" xfId="0" applyFont="1" applyAlignment="1">
      <alignment vertical="top" wrapText="1"/>
    </xf>
    <xf numFmtId="167" fontId="9" fillId="0" borderId="0" xfId="0" applyNumberFormat="1" applyFont="1" applyAlignment="1">
      <alignment horizontal="left" vertical="center"/>
    </xf>
    <xf numFmtId="0" fontId="9" fillId="0" borderId="0" xfId="0" applyFont="1" applyAlignment="1">
      <alignment horizontal="center" vertical="top" wrapText="1"/>
    </xf>
    <xf numFmtId="1" fontId="2" fillId="0" borderId="0" xfId="0" applyNumberFormat="1" applyFont="1" applyAlignment="1">
      <alignment horizontal="left" vertical="center" wrapText="1"/>
    </xf>
    <xf numFmtId="0" fontId="2" fillId="0" borderId="0" xfId="0" applyFont="1" applyAlignment="1">
      <alignment horizontal="left" vertical="top" wrapText="1"/>
    </xf>
    <xf numFmtId="1" fontId="2" fillId="0" borderId="0" xfId="0" applyNumberFormat="1" applyFont="1" applyAlignment="1">
      <alignment horizontal="left" vertical="top" wrapText="1"/>
    </xf>
  </cellXfs>
  <cellStyles count="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colors>
    <mruColors>
      <color rgb="FF00FFFF"/>
      <color rgb="FFFFFF00"/>
      <color rgb="FFFF6600"/>
      <color rgb="FFFF9933"/>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A684-7BDB-4AE3-B071-5E6BD446F77A}">
  <dimension ref="A1:G18"/>
  <sheetViews>
    <sheetView view="pageBreakPreview" zoomScaleNormal="100" zoomScaleSheetLayoutView="100" workbookViewId="0">
      <selection activeCell="A8" sqref="A8"/>
    </sheetView>
  </sheetViews>
  <sheetFormatPr defaultColWidth="8.88671875" defaultRowHeight="13.2" x14ac:dyDescent="0.25"/>
  <cols>
    <col min="1" max="1" width="6.88671875" style="71" customWidth="1"/>
    <col min="2" max="2" width="40.77734375" style="71" customWidth="1"/>
    <col min="3" max="3" width="10.88671875" style="71" customWidth="1"/>
    <col min="4" max="4" width="13.5546875" style="71" customWidth="1"/>
    <col min="5" max="5" width="13.5546875" style="72" customWidth="1"/>
    <col min="6" max="6" width="14.21875" style="71" customWidth="1"/>
    <col min="7" max="7" width="12.21875" style="71" bestFit="1" customWidth="1"/>
    <col min="8" max="16384" width="8.88671875" style="71"/>
  </cols>
  <sheetData>
    <row r="1" spans="1:7" ht="15.75" customHeight="1" x14ac:dyDescent="0.25">
      <c r="B1" s="134" t="s">
        <v>9</v>
      </c>
      <c r="C1" s="134"/>
      <c r="D1" s="134"/>
      <c r="E1"/>
      <c r="F1" s="56" t="e">
        <f>#REF!</f>
        <v>#REF!</v>
      </c>
    </row>
    <row r="2" spans="1:7" ht="18" customHeight="1" x14ac:dyDescent="0.25">
      <c r="B2" s="134" t="s">
        <v>77</v>
      </c>
      <c r="C2" s="134"/>
      <c r="D2" s="134"/>
      <c r="E2" s="11" t="s">
        <v>0</v>
      </c>
      <c r="F2" s="105" t="e">
        <f>#REF!</f>
        <v>#REF!</v>
      </c>
    </row>
    <row r="3" spans="1:7" ht="12.75" hidden="1" customHeight="1" x14ac:dyDescent="0.25">
      <c r="B3" s="101" t="s">
        <v>68</v>
      </c>
      <c r="C3" s="101"/>
      <c r="D3" s="101"/>
      <c r="E3" s="71"/>
    </row>
    <row r="4" spans="1:7" ht="15.6" customHeight="1" x14ac:dyDescent="0.25"/>
    <row r="5" spans="1:7" ht="21.75" customHeight="1" thickBot="1" x14ac:dyDescent="0.3">
      <c r="A5" s="135" t="s">
        <v>74</v>
      </c>
      <c r="B5" s="135"/>
      <c r="C5" s="135"/>
      <c r="D5" s="135"/>
      <c r="E5" s="135"/>
      <c r="F5" s="100"/>
    </row>
    <row r="6" spans="1:7" ht="26.25" customHeight="1" thickBot="1" x14ac:dyDescent="0.3">
      <c r="A6" s="99" t="s">
        <v>10</v>
      </c>
      <c r="B6" s="98" t="s">
        <v>11</v>
      </c>
      <c r="C6" s="96" t="s">
        <v>12</v>
      </c>
      <c r="D6" s="97" t="s">
        <v>13</v>
      </c>
      <c r="E6" s="96" t="s">
        <v>14</v>
      </c>
      <c r="F6" s="95" t="s">
        <v>15</v>
      </c>
    </row>
    <row r="7" spans="1:7" ht="22.5" customHeight="1" x14ac:dyDescent="0.4">
      <c r="A7" s="94">
        <v>1</v>
      </c>
      <c r="B7" s="82" t="s">
        <v>72</v>
      </c>
      <c r="C7" s="81" t="s">
        <v>16</v>
      </c>
      <c r="D7" s="93">
        <v>552</v>
      </c>
      <c r="E7" s="85">
        <v>0</v>
      </c>
      <c r="F7" s="92">
        <f>D7*E7</f>
        <v>0</v>
      </c>
      <c r="G7" s="71" t="s">
        <v>76</v>
      </c>
    </row>
    <row r="8" spans="1:7" ht="22.5" customHeight="1" x14ac:dyDescent="0.4">
      <c r="A8" s="94">
        <v>2</v>
      </c>
      <c r="B8" s="82" t="s">
        <v>73</v>
      </c>
      <c r="C8" s="81" t="s">
        <v>16</v>
      </c>
      <c r="D8" s="93">
        <v>95383</v>
      </c>
      <c r="E8" s="85">
        <v>0</v>
      </c>
      <c r="F8" s="92">
        <f>D8*E8</f>
        <v>0</v>
      </c>
      <c r="G8" s="71" t="s">
        <v>76</v>
      </c>
    </row>
    <row r="9" spans="1:7" ht="22.5" customHeight="1" thickBot="1" x14ac:dyDescent="0.45">
      <c r="A9" s="91">
        <v>3</v>
      </c>
      <c r="B9" s="90" t="s">
        <v>80</v>
      </c>
      <c r="C9" s="89" t="s">
        <v>16</v>
      </c>
      <c r="D9" s="88">
        <v>84863</v>
      </c>
      <c r="E9" s="87">
        <v>0</v>
      </c>
      <c r="F9" s="86">
        <f>D9*E9</f>
        <v>0</v>
      </c>
    </row>
    <row r="10" spans="1:7" ht="20.25" customHeight="1" x14ac:dyDescent="0.4">
      <c r="A10" s="84"/>
      <c r="B10" s="83"/>
      <c r="C10" s="82"/>
      <c r="D10" s="81"/>
      <c r="E10" s="80" t="s">
        <v>17</v>
      </c>
      <c r="F10" s="85">
        <v>0</v>
      </c>
    </row>
    <row r="11" spans="1:7" ht="27" customHeight="1" x14ac:dyDescent="0.25">
      <c r="A11" s="84"/>
      <c r="B11" s="83"/>
      <c r="C11" s="82"/>
      <c r="D11" s="81"/>
      <c r="E11" s="80"/>
      <c r="F11" s="79"/>
    </row>
    <row r="12" spans="1:7" ht="29.25" customHeight="1" x14ac:dyDescent="0.25">
      <c r="A12" s="78" t="s">
        <v>4</v>
      </c>
      <c r="B12" s="136" t="s">
        <v>71</v>
      </c>
      <c r="C12" s="136"/>
      <c r="D12" s="136"/>
      <c r="E12" s="136"/>
      <c r="F12" s="136"/>
      <c r="G12" s="75"/>
    </row>
    <row r="13" spans="1:7" ht="55.5" customHeight="1" x14ac:dyDescent="0.25">
      <c r="A13" s="78" t="s">
        <v>4</v>
      </c>
      <c r="B13" s="133" t="s">
        <v>5</v>
      </c>
      <c r="C13" s="133"/>
      <c r="D13" s="133"/>
      <c r="E13" s="133"/>
      <c r="F13" s="133"/>
      <c r="G13" s="75"/>
    </row>
    <row r="14" spans="1:7" ht="91.5" customHeight="1" x14ac:dyDescent="0.25">
      <c r="A14" s="78" t="s">
        <v>4</v>
      </c>
      <c r="B14" s="133" t="s">
        <v>6</v>
      </c>
      <c r="C14" s="133"/>
      <c r="D14" s="133"/>
      <c r="E14" s="133"/>
      <c r="F14" s="133"/>
      <c r="G14" s="75"/>
    </row>
    <row r="15" spans="1:7" ht="54.75" customHeight="1" x14ac:dyDescent="0.25">
      <c r="A15" s="77" t="s">
        <v>4</v>
      </c>
      <c r="B15" s="133" t="s">
        <v>67</v>
      </c>
      <c r="C15" s="133"/>
      <c r="D15" s="133"/>
      <c r="E15" s="133"/>
      <c r="G15" s="75"/>
    </row>
    <row r="16" spans="1:7" ht="39.75" customHeight="1" x14ac:dyDescent="0.25">
      <c r="A16" s="77" t="s">
        <v>4</v>
      </c>
      <c r="B16" s="133" t="s">
        <v>66</v>
      </c>
      <c r="C16" s="133"/>
      <c r="D16" s="133"/>
      <c r="E16" s="133"/>
      <c r="G16" s="75"/>
    </row>
    <row r="17" spans="5:7" ht="23.25" customHeight="1" x14ac:dyDescent="0.25">
      <c r="E17" s="74" t="s">
        <v>7</v>
      </c>
      <c r="F17" s="76"/>
      <c r="G17" s="75"/>
    </row>
    <row r="18" spans="5:7" x14ac:dyDescent="0.25">
      <c r="E18" s="74" t="s">
        <v>8</v>
      </c>
      <c r="F18" s="73"/>
    </row>
  </sheetData>
  <mergeCells count="8">
    <mergeCell ref="B14:F14"/>
    <mergeCell ref="B15:E15"/>
    <mergeCell ref="B16:E16"/>
    <mergeCell ref="B1:D1"/>
    <mergeCell ref="B2:D2"/>
    <mergeCell ref="A5:E5"/>
    <mergeCell ref="B12:F12"/>
    <mergeCell ref="B13:F13"/>
  </mergeCells>
  <pageMargins left="0.7" right="0.7" top="0.75" bottom="0.75" header="0.3" footer="0.3"/>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0F7B-4A2E-447A-9EB7-D51FA3336559}">
  <dimension ref="A1:H31"/>
  <sheetViews>
    <sheetView tabSelected="1" view="pageBreakPreview" topLeftCell="A8" zoomScaleNormal="100" zoomScaleSheetLayoutView="100" workbookViewId="0">
      <selection activeCell="D22" sqref="D22"/>
    </sheetView>
  </sheetViews>
  <sheetFormatPr defaultRowHeight="13.2" x14ac:dyDescent="0.25"/>
  <cols>
    <col min="1" max="1" width="8.44140625" customWidth="1"/>
    <col min="2" max="2" width="18.88671875" customWidth="1"/>
    <col min="3" max="3" width="7.21875" customWidth="1"/>
    <col min="4" max="4" width="34.88671875" customWidth="1"/>
    <col min="5" max="5" width="17.44140625" style="4" customWidth="1"/>
    <col min="6" max="6" width="12.88671875" customWidth="1"/>
    <col min="7" max="7" width="13.44140625" customWidth="1"/>
    <col min="8" max="8" width="12.21875" bestFit="1" customWidth="1"/>
  </cols>
  <sheetData>
    <row r="1" spans="1:8" x14ac:dyDescent="0.25">
      <c r="E1"/>
      <c r="F1" s="56">
        <v>46050</v>
      </c>
    </row>
    <row r="2" spans="1:8" x14ac:dyDescent="0.25">
      <c r="E2" s="11" t="s">
        <v>0</v>
      </c>
      <c r="F2" s="105">
        <v>337.11500000000001</v>
      </c>
    </row>
    <row r="3" spans="1:8" ht="56.25" customHeight="1" x14ac:dyDescent="0.25">
      <c r="C3" s="138" t="s">
        <v>102</v>
      </c>
      <c r="D3" s="138"/>
      <c r="E3" s="138"/>
    </row>
    <row r="4" spans="1:8" ht="12.75" customHeight="1" x14ac:dyDescent="0.25">
      <c r="C4" s="41"/>
      <c r="D4" s="41"/>
      <c r="E4" s="41"/>
    </row>
    <row r="5" spans="1:8" ht="21.75" customHeight="1" thickBot="1" x14ac:dyDescent="0.3">
      <c r="B5" s="63" t="s">
        <v>41</v>
      </c>
      <c r="C5" s="64"/>
      <c r="D5" s="64"/>
      <c r="E5" s="63"/>
    </row>
    <row r="6" spans="1:8" ht="21.75" customHeight="1" thickBot="1" x14ac:dyDescent="0.3">
      <c r="B6" s="63" t="s">
        <v>42</v>
      </c>
      <c r="C6" s="65"/>
      <c r="D6" s="65"/>
      <c r="E6" s="63"/>
    </row>
    <row r="7" spans="1:8" ht="21.75" customHeight="1" thickBot="1" x14ac:dyDescent="0.3">
      <c r="B7" s="63" t="s">
        <v>43</v>
      </c>
      <c r="C7" s="63"/>
      <c r="D7" s="65"/>
      <c r="E7" s="63"/>
    </row>
    <row r="8" spans="1:8" ht="21.75" customHeight="1" thickBot="1" x14ac:dyDescent="0.3">
      <c r="B8" s="63" t="s">
        <v>44</v>
      </c>
      <c r="C8" s="64"/>
      <c r="D8" s="64"/>
      <c r="E8" s="63"/>
    </row>
    <row r="9" spans="1:8" ht="7.5" customHeight="1" x14ac:dyDescent="0.25">
      <c r="A9" s="139"/>
      <c r="B9" s="139"/>
      <c r="C9" s="139"/>
      <c r="D9" s="139"/>
      <c r="E9" s="139"/>
      <c r="F9" s="44"/>
    </row>
    <row r="10" spans="1:8" ht="22.5" customHeight="1" x14ac:dyDescent="0.25">
      <c r="A10" s="16"/>
      <c r="B10" s="17" t="s">
        <v>1</v>
      </c>
      <c r="C10" s="46"/>
      <c r="D10" s="14"/>
      <c r="E10" s="15"/>
      <c r="F10" s="14"/>
      <c r="G10" s="47"/>
    </row>
    <row r="11" spans="1:8" ht="21.75" customHeight="1" thickBot="1" x14ac:dyDescent="0.45">
      <c r="A11" s="18"/>
      <c r="B11" s="18" t="s">
        <v>98</v>
      </c>
      <c r="C11" s="45"/>
      <c r="D11" s="7"/>
      <c r="E11" s="24">
        <f>'EROSION CONTROL WEST'!F11</f>
        <v>0</v>
      </c>
      <c r="F11" s="10"/>
      <c r="G11" s="10"/>
      <c r="H11" s="1"/>
    </row>
    <row r="12" spans="1:8" ht="7.5" customHeight="1" x14ac:dyDescent="0.25">
      <c r="A12" s="36"/>
      <c r="B12" s="36"/>
      <c r="C12" s="37"/>
      <c r="D12" s="36"/>
      <c r="E12" s="38"/>
      <c r="F12" s="36"/>
    </row>
    <row r="13" spans="1:8" ht="21.75" customHeight="1" thickBot="1" x14ac:dyDescent="0.45">
      <c r="A13" s="6"/>
      <c r="B13" s="66" t="s">
        <v>99</v>
      </c>
      <c r="C13" s="67"/>
      <c r="D13" s="7"/>
      <c r="E13" s="24">
        <f>'WATER WEST'!F20</f>
        <v>0</v>
      </c>
      <c r="F13" s="10"/>
      <c r="G13" s="10"/>
      <c r="H13" s="1"/>
    </row>
    <row r="14" spans="1:8" ht="7.5" customHeight="1" x14ac:dyDescent="0.25">
      <c r="A14" s="36"/>
      <c r="B14" s="36"/>
      <c r="C14" s="37"/>
      <c r="D14" s="36"/>
      <c r="E14" s="38"/>
      <c r="F14" s="36"/>
    </row>
    <row r="15" spans="1:8" ht="21.75" customHeight="1" thickBot="1" x14ac:dyDescent="0.45">
      <c r="A15" s="6"/>
      <c r="B15" s="18" t="s">
        <v>100</v>
      </c>
      <c r="C15" s="45"/>
      <c r="D15" s="7"/>
      <c r="E15" s="24">
        <f>'STREETS AND DRIVE WEST'!F14</f>
        <v>0</v>
      </c>
      <c r="F15" s="10"/>
      <c r="G15" s="10"/>
      <c r="H15" s="1"/>
    </row>
    <row r="16" spans="1:8" ht="7.5" customHeight="1" x14ac:dyDescent="0.25">
      <c r="A16" s="36"/>
      <c r="B16" s="36"/>
      <c r="C16" s="37"/>
      <c r="D16" s="36"/>
      <c r="E16" s="38"/>
      <c r="F16" s="36"/>
    </row>
    <row r="17" spans="1:8" ht="7.5" customHeight="1" x14ac:dyDescent="0.4">
      <c r="A17" s="6"/>
      <c r="B17" s="43"/>
      <c r="C17" s="45"/>
      <c r="D17" s="31"/>
      <c r="E17" s="13"/>
      <c r="F17" s="10"/>
      <c r="G17" s="10"/>
      <c r="H17" s="1"/>
    </row>
    <row r="18" spans="1:8" ht="21.75" customHeight="1" thickBot="1" x14ac:dyDescent="0.45">
      <c r="A18" s="6"/>
      <c r="B18" s="43"/>
      <c r="C18" s="45"/>
      <c r="D18" s="31" t="s">
        <v>3</v>
      </c>
      <c r="E18" s="24">
        <f>SUM(E11:E15)</f>
        <v>0</v>
      </c>
      <c r="F18" s="10"/>
      <c r="G18" s="10"/>
      <c r="H18" s="1"/>
    </row>
    <row r="19" spans="1:8" ht="10.5" customHeight="1" x14ac:dyDescent="0.4">
      <c r="A19" s="6"/>
      <c r="B19" s="43"/>
      <c r="C19" s="45"/>
      <c r="D19" s="31"/>
      <c r="E19" s="110"/>
      <c r="F19" s="10"/>
      <c r="G19" s="10"/>
      <c r="H19" s="1"/>
    </row>
    <row r="20" spans="1:8" ht="21.75" customHeight="1" thickBot="1" x14ac:dyDescent="0.45">
      <c r="A20" s="6"/>
      <c r="B20" s="68" t="s">
        <v>81</v>
      </c>
      <c r="C20" s="68"/>
      <c r="D20" s="7"/>
      <c r="E20" s="24">
        <v>0</v>
      </c>
      <c r="F20" s="10"/>
      <c r="G20" s="10"/>
      <c r="H20" s="1"/>
    </row>
    <row r="21" spans="1:8" ht="7.5" customHeight="1" x14ac:dyDescent="0.25">
      <c r="A21" s="6"/>
      <c r="B21" s="68"/>
      <c r="C21" s="68"/>
      <c r="D21" s="7"/>
      <c r="E21" s="13"/>
    </row>
    <row r="22" spans="1:8" ht="21.75" customHeight="1" thickBot="1" x14ac:dyDescent="0.3">
      <c r="A22" s="6"/>
      <c r="B22" s="68"/>
      <c r="C22" s="68"/>
      <c r="D22" s="31" t="s">
        <v>84</v>
      </c>
      <c r="E22" s="24">
        <f>E18+E20</f>
        <v>0</v>
      </c>
    </row>
    <row r="23" spans="1:8" ht="12" customHeight="1" x14ac:dyDescent="0.25">
      <c r="A23" s="6"/>
      <c r="B23" s="43"/>
      <c r="C23" s="45"/>
      <c r="D23" s="31"/>
      <c r="E23" s="13"/>
    </row>
    <row r="24" spans="1:8" ht="40.5" customHeight="1" x14ac:dyDescent="0.25">
      <c r="A24" s="27"/>
      <c r="B24" s="140" t="s">
        <v>69</v>
      </c>
      <c r="C24" s="140"/>
      <c r="D24" s="140"/>
      <c r="E24" s="140"/>
    </row>
    <row r="25" spans="1:8" ht="30" customHeight="1" x14ac:dyDescent="0.25">
      <c r="A25" s="20" t="s">
        <v>4</v>
      </c>
      <c r="B25" s="141" t="s">
        <v>70</v>
      </c>
      <c r="C25" s="141"/>
      <c r="D25" s="141"/>
      <c r="E25" s="141"/>
    </row>
    <row r="26" spans="1:8" ht="63.75" customHeight="1" x14ac:dyDescent="0.25">
      <c r="A26" s="30" t="s">
        <v>4</v>
      </c>
      <c r="B26" s="141" t="s">
        <v>5</v>
      </c>
      <c r="C26" s="141"/>
      <c r="D26" s="141"/>
      <c r="E26" s="141"/>
    </row>
    <row r="27" spans="1:8" ht="101.25" customHeight="1" x14ac:dyDescent="0.25">
      <c r="A27" s="30" t="s">
        <v>4</v>
      </c>
      <c r="B27" s="141" t="s">
        <v>6</v>
      </c>
      <c r="C27" s="141"/>
      <c r="D27" s="141"/>
      <c r="E27" s="141"/>
    </row>
    <row r="28" spans="1:8" ht="39.75" customHeight="1" x14ac:dyDescent="0.25">
      <c r="A28" s="20" t="s">
        <v>35</v>
      </c>
      <c r="B28" s="137" t="s">
        <v>36</v>
      </c>
      <c r="C28" s="137"/>
      <c r="D28" s="137"/>
      <c r="E28" s="137"/>
    </row>
    <row r="29" spans="1:8" ht="15" customHeight="1" x14ac:dyDescent="0.25">
      <c r="A29" s="20" t="s">
        <v>82</v>
      </c>
      <c r="B29" s="137" t="s">
        <v>83</v>
      </c>
      <c r="C29" s="137"/>
      <c r="D29" s="137"/>
      <c r="E29" s="137"/>
    </row>
    <row r="30" spans="1:8" ht="13.8" thickBot="1" x14ac:dyDescent="0.3">
      <c r="E30" s="27" t="s">
        <v>7</v>
      </c>
      <c r="F30" s="59"/>
    </row>
    <row r="31" spans="1:8" ht="13.8" thickBot="1" x14ac:dyDescent="0.3">
      <c r="E31" s="27" t="s">
        <v>8</v>
      </c>
      <c r="F31" s="60"/>
    </row>
  </sheetData>
  <mergeCells count="8">
    <mergeCell ref="B28:E28"/>
    <mergeCell ref="B29:E29"/>
    <mergeCell ref="C3:E3"/>
    <mergeCell ref="A9:E9"/>
    <mergeCell ref="B24:E24"/>
    <mergeCell ref="B25:E25"/>
    <mergeCell ref="B26:E26"/>
    <mergeCell ref="B27:E27"/>
  </mergeCells>
  <pageMargins left="0.56000000000000005" right="0.2" top="0.52" bottom="0.25" header="0.5" footer="0.3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7"/>
  <sheetViews>
    <sheetView view="pageBreakPreview" zoomScale="130" zoomScaleNormal="90" zoomScaleSheetLayoutView="130" workbookViewId="0">
      <selection activeCell="F11" sqref="F11"/>
    </sheetView>
  </sheetViews>
  <sheetFormatPr defaultRowHeight="13.2" x14ac:dyDescent="0.25"/>
  <cols>
    <col min="1" max="1" width="6.77734375" customWidth="1"/>
    <col min="2" max="2" width="40.88671875" customWidth="1"/>
    <col min="3" max="3" width="10.77734375" customWidth="1"/>
    <col min="4" max="4" width="13.5546875" style="42" customWidth="1"/>
    <col min="5" max="5" width="13.5546875" style="4" customWidth="1"/>
    <col min="6" max="6" width="15" customWidth="1"/>
    <col min="7" max="8" width="12.109375" customWidth="1"/>
    <col min="11" max="11" width="11.88671875" bestFit="1" customWidth="1"/>
    <col min="12" max="12" width="33.5546875" customWidth="1"/>
  </cols>
  <sheetData>
    <row r="1" spans="1:8" ht="15.6" x14ac:dyDescent="0.25">
      <c r="B1" s="143" t="s">
        <v>9</v>
      </c>
      <c r="C1" s="143"/>
      <c r="D1" s="143"/>
      <c r="E1"/>
      <c r="F1" s="56">
        <v>46050</v>
      </c>
    </row>
    <row r="2" spans="1:8" ht="15.6" x14ac:dyDescent="0.25">
      <c r="B2" s="134" t="s">
        <v>103</v>
      </c>
      <c r="C2" s="134"/>
      <c r="D2" s="134"/>
      <c r="E2" s="11" t="s">
        <v>0</v>
      </c>
      <c r="F2" s="105">
        <v>337.11500000000001</v>
      </c>
    </row>
    <row r="3" spans="1:8" ht="22.5" customHeight="1" x14ac:dyDescent="0.25"/>
    <row r="4" spans="1:8" ht="21.75" customHeight="1" thickBot="1" x14ac:dyDescent="0.3">
      <c r="A4" s="142" t="s">
        <v>104</v>
      </c>
      <c r="B4" s="142"/>
      <c r="C4" s="142"/>
      <c r="D4" s="142"/>
      <c r="E4" s="142"/>
      <c r="F4" s="44"/>
    </row>
    <row r="5" spans="1:8" ht="26.25" customHeight="1" thickBot="1" x14ac:dyDescent="0.3">
      <c r="A5" s="104" t="s">
        <v>10</v>
      </c>
      <c r="B5" s="35" t="s">
        <v>11</v>
      </c>
      <c r="C5" s="8" t="s">
        <v>12</v>
      </c>
      <c r="D5" s="9" t="s">
        <v>13</v>
      </c>
      <c r="E5" s="8" t="s">
        <v>14</v>
      </c>
      <c r="F5" s="49" t="s">
        <v>15</v>
      </c>
    </row>
    <row r="6" spans="1:8" ht="22.5" customHeight="1" x14ac:dyDescent="0.4">
      <c r="A6" s="103">
        <v>1</v>
      </c>
      <c r="B6" s="69" t="s">
        <v>18</v>
      </c>
      <c r="C6" s="70" t="s">
        <v>19</v>
      </c>
      <c r="D6" s="19">
        <v>1</v>
      </c>
      <c r="E6" s="10">
        <v>0</v>
      </c>
      <c r="F6" s="50">
        <f t="shared" ref="F6:F9" si="0">D6*E6</f>
        <v>0</v>
      </c>
      <c r="G6" s="5" t="s">
        <v>76</v>
      </c>
    </row>
    <row r="7" spans="1:8" ht="22.5" customHeight="1" x14ac:dyDescent="0.4">
      <c r="A7" s="51">
        <f>A6+1</f>
        <v>2</v>
      </c>
      <c r="B7" s="69" t="s">
        <v>91</v>
      </c>
      <c r="C7" s="70" t="s">
        <v>19</v>
      </c>
      <c r="D7" s="19">
        <v>1</v>
      </c>
      <c r="E7" s="10">
        <v>0</v>
      </c>
      <c r="F7" s="50">
        <f t="shared" si="0"/>
        <v>0</v>
      </c>
      <c r="G7" s="5"/>
    </row>
    <row r="8" spans="1:8" ht="22.5" customHeight="1" x14ac:dyDescent="0.4">
      <c r="A8" s="51">
        <f t="shared" ref="A8" si="1">A7+1</f>
        <v>3</v>
      </c>
      <c r="B8" s="69" t="s">
        <v>85</v>
      </c>
      <c r="C8" s="70" t="s">
        <v>20</v>
      </c>
      <c r="D8" s="19">
        <v>3760</v>
      </c>
      <c r="E8" s="10">
        <v>0</v>
      </c>
      <c r="F8" s="50">
        <f t="shared" si="0"/>
        <v>0</v>
      </c>
      <c r="G8" s="5"/>
      <c r="H8" s="5"/>
    </row>
    <row r="9" spans="1:8" ht="22.5" customHeight="1" x14ac:dyDescent="0.4">
      <c r="A9" s="51">
        <v>4</v>
      </c>
      <c r="B9" s="69" t="s">
        <v>90</v>
      </c>
      <c r="C9" s="70" t="s">
        <v>19</v>
      </c>
      <c r="D9" s="19">
        <v>7</v>
      </c>
      <c r="E9" s="10">
        <v>0</v>
      </c>
      <c r="F9" s="50">
        <f t="shared" si="0"/>
        <v>0</v>
      </c>
      <c r="G9" s="5"/>
      <c r="H9" s="5"/>
    </row>
    <row r="10" spans="1:8" ht="22.5" customHeight="1" thickBot="1" x14ac:dyDescent="0.45">
      <c r="A10" s="102"/>
      <c r="B10" s="111"/>
      <c r="C10" s="112"/>
      <c r="D10" s="113"/>
      <c r="E10" s="21"/>
      <c r="F10" s="50"/>
      <c r="G10" s="5"/>
      <c r="H10" s="106"/>
    </row>
    <row r="11" spans="1:8" ht="22.5" customHeight="1" x14ac:dyDescent="0.4">
      <c r="A11" s="6"/>
      <c r="B11" s="12"/>
      <c r="C11" s="45"/>
      <c r="D11" s="7"/>
      <c r="E11" s="29" t="s">
        <v>17</v>
      </c>
      <c r="F11" s="55">
        <f>SUM(F6:F9)</f>
        <v>0</v>
      </c>
      <c r="G11" s="5"/>
      <c r="H11" s="107"/>
    </row>
    <row r="12" spans="1:8" ht="22.5" customHeight="1" x14ac:dyDescent="0.4">
      <c r="A12" s="6"/>
      <c r="B12" s="12"/>
      <c r="C12" s="45"/>
      <c r="D12" s="7"/>
      <c r="E12" s="29"/>
      <c r="F12" s="10"/>
      <c r="G12" s="5"/>
      <c r="H12" s="108"/>
    </row>
    <row r="13" spans="1:8" ht="22.5" customHeight="1" x14ac:dyDescent="0.25">
      <c r="A13" s="20" t="s">
        <v>35</v>
      </c>
      <c r="B13" s="144" t="s">
        <v>5</v>
      </c>
      <c r="C13" s="144"/>
      <c r="D13" s="144"/>
      <c r="E13" s="144"/>
      <c r="F13" s="144"/>
      <c r="G13" s="5"/>
    </row>
    <row r="14" spans="1:8" ht="22.5" customHeight="1" x14ac:dyDescent="0.25">
      <c r="A14" s="20" t="s">
        <v>35</v>
      </c>
      <c r="B14" s="144" t="s">
        <v>6</v>
      </c>
      <c r="C14" s="144"/>
      <c r="D14" s="144"/>
      <c r="E14" s="144"/>
      <c r="F14" s="144"/>
      <c r="G14" s="5"/>
    </row>
    <row r="15" spans="1:8" ht="22.5" customHeight="1" x14ac:dyDescent="0.25">
      <c r="A15" s="20" t="s">
        <v>35</v>
      </c>
      <c r="B15" s="137" t="s">
        <v>65</v>
      </c>
      <c r="C15" s="137"/>
      <c r="D15" s="137"/>
      <c r="E15" s="137"/>
      <c r="F15" s="137"/>
      <c r="G15" s="5"/>
    </row>
    <row r="16" spans="1:8" ht="22.5" customHeight="1" x14ac:dyDescent="0.25">
      <c r="D16"/>
      <c r="E16" s="27" t="s">
        <v>7</v>
      </c>
      <c r="F16" s="2"/>
      <c r="G16" s="1"/>
    </row>
    <row r="17" spans="4:13" ht="18.75" customHeight="1" x14ac:dyDescent="0.25">
      <c r="D17"/>
      <c r="E17" s="27" t="s">
        <v>8</v>
      </c>
      <c r="F17" s="3"/>
      <c r="G17" s="1"/>
    </row>
    <row r="18" spans="4:13" ht="66" customHeight="1" x14ac:dyDescent="0.25">
      <c r="G18" s="1"/>
    </row>
    <row r="19" spans="4:13" ht="123.75" customHeight="1" x14ac:dyDescent="0.25">
      <c r="G19" s="1"/>
    </row>
    <row r="20" spans="4:13" ht="409.5" customHeight="1" x14ac:dyDescent="0.25"/>
    <row r="21" spans="4:13" ht="12.75" customHeight="1" x14ac:dyDescent="0.25"/>
    <row r="22" spans="4:13" x14ac:dyDescent="0.25">
      <c r="G22" t="s">
        <v>56</v>
      </c>
      <c r="H22">
        <v>15</v>
      </c>
      <c r="K22" t="s">
        <v>57</v>
      </c>
      <c r="L22">
        <v>11</v>
      </c>
    </row>
    <row r="23" spans="4:13" x14ac:dyDescent="0.25">
      <c r="G23">
        <v>10</v>
      </c>
      <c r="H23">
        <v>5</v>
      </c>
      <c r="I23">
        <f>G23*H23</f>
        <v>50</v>
      </c>
      <c r="K23">
        <v>41</v>
      </c>
      <c r="L23">
        <v>6</v>
      </c>
      <c r="M23">
        <f>K23*L23</f>
        <v>246</v>
      </c>
    </row>
    <row r="24" spans="4:13" x14ac:dyDescent="0.25">
      <c r="G24">
        <v>12</v>
      </c>
      <c r="H24">
        <v>2</v>
      </c>
      <c r="I24">
        <f t="shared" ref="I24:I26" si="2">G24*H24</f>
        <v>24</v>
      </c>
      <c r="K24">
        <v>31</v>
      </c>
      <c r="L24">
        <v>5</v>
      </c>
      <c r="M24">
        <f>K24*L24</f>
        <v>155</v>
      </c>
    </row>
    <row r="25" spans="4:13" x14ac:dyDescent="0.25">
      <c r="G25">
        <v>30</v>
      </c>
      <c r="H25">
        <v>7</v>
      </c>
      <c r="I25">
        <f t="shared" si="2"/>
        <v>210</v>
      </c>
      <c r="L25">
        <f>SUM(L23:L24)</f>
        <v>11</v>
      </c>
      <c r="M25">
        <f>SUM(M23:M24)</f>
        <v>401</v>
      </c>
    </row>
    <row r="26" spans="4:13" x14ac:dyDescent="0.25">
      <c r="G26">
        <v>40</v>
      </c>
      <c r="H26">
        <v>1</v>
      </c>
      <c r="I26">
        <f t="shared" si="2"/>
        <v>40</v>
      </c>
    </row>
    <row r="27" spans="4:13" x14ac:dyDescent="0.25">
      <c r="H27">
        <f>SUM(H23:H26)</f>
        <v>15</v>
      </c>
      <c r="I27">
        <f>SUM(I23:I26)</f>
        <v>324</v>
      </c>
    </row>
  </sheetData>
  <mergeCells count="6">
    <mergeCell ref="B15:F15"/>
    <mergeCell ref="A4:E4"/>
    <mergeCell ref="B1:D1"/>
    <mergeCell ref="B2:D2"/>
    <mergeCell ref="B13:F13"/>
    <mergeCell ref="B14:F14"/>
  </mergeCells>
  <phoneticPr fontId="17" type="noConversion"/>
  <pageMargins left="0.56000000000000005" right="0.2" top="0.52" bottom="0.25" header="0.5" footer="0.3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9E12-B799-4CFF-8FED-A277822F76A1}">
  <dimension ref="A1:AA41"/>
  <sheetViews>
    <sheetView view="pageBreakPreview" zoomScaleNormal="90" zoomScaleSheetLayoutView="100" workbookViewId="0">
      <selection activeCell="H9" sqref="H9"/>
    </sheetView>
  </sheetViews>
  <sheetFormatPr defaultColWidth="9.109375" defaultRowHeight="13.2" x14ac:dyDescent="0.25"/>
  <cols>
    <col min="1" max="1" width="6.88671875" style="5" customWidth="1"/>
    <col min="2" max="2" width="40.77734375" style="5" customWidth="1"/>
    <col min="3" max="3" width="10.88671875" style="5" customWidth="1"/>
    <col min="4" max="4" width="13.5546875" style="5" customWidth="1"/>
    <col min="5" max="5" width="13.5546875" style="40" customWidth="1"/>
    <col min="6" max="6" width="14.88671875" style="5" customWidth="1"/>
    <col min="7" max="7" width="12.21875" style="5" bestFit="1" customWidth="1"/>
    <col min="8" max="14" width="9.109375" style="5"/>
    <col min="15" max="15" width="7.77734375" style="5" customWidth="1"/>
    <col min="16" max="16" width="10" style="5" bestFit="1" customWidth="1"/>
    <col min="17" max="17" width="9.109375" style="5"/>
    <col min="18" max="18" width="11.77734375" style="5" bestFit="1" customWidth="1"/>
    <col min="19" max="19" width="11.5546875" style="5" bestFit="1" customWidth="1"/>
    <col min="20" max="16384" width="9.109375" style="5"/>
  </cols>
  <sheetData>
    <row r="1" spans="1:27" ht="15.75" customHeight="1" x14ac:dyDescent="0.25">
      <c r="A1"/>
      <c r="B1" s="143" t="s">
        <v>9</v>
      </c>
      <c r="C1" s="143"/>
      <c r="D1" s="143"/>
      <c r="E1"/>
      <c r="F1" s="56">
        <v>46050</v>
      </c>
    </row>
    <row r="2" spans="1:27" ht="15.6" customHeight="1" x14ac:dyDescent="0.25">
      <c r="A2"/>
      <c r="B2" s="134" t="s">
        <v>103</v>
      </c>
      <c r="C2" s="134"/>
      <c r="D2" s="134"/>
      <c r="E2" s="11" t="s">
        <v>0</v>
      </c>
      <c r="F2" s="105">
        <v>337.11500000000001</v>
      </c>
    </row>
    <row r="3" spans="1:27" ht="21.75" customHeight="1" x14ac:dyDescent="0.25">
      <c r="G3"/>
      <c r="H3"/>
      <c r="I3"/>
      <c r="J3"/>
      <c r="K3"/>
      <c r="L3"/>
      <c r="M3"/>
      <c r="N3"/>
      <c r="O3"/>
      <c r="P3"/>
      <c r="Q3"/>
      <c r="R3"/>
      <c r="S3"/>
      <c r="T3"/>
      <c r="U3"/>
      <c r="V3"/>
      <c r="W3"/>
      <c r="X3"/>
      <c r="Y3"/>
      <c r="Z3"/>
      <c r="AA3"/>
    </row>
    <row r="4" spans="1:27" ht="24.75" customHeight="1" thickBot="1" x14ac:dyDescent="0.3">
      <c r="A4" s="142" t="s">
        <v>105</v>
      </c>
      <c r="B4" s="142"/>
      <c r="C4" s="142"/>
      <c r="D4" s="142"/>
      <c r="E4" s="142"/>
      <c r="F4" s="34"/>
      <c r="G4"/>
      <c r="H4"/>
      <c r="I4"/>
      <c r="J4"/>
      <c r="K4"/>
      <c r="L4"/>
      <c r="M4"/>
      <c r="N4"/>
      <c r="O4"/>
      <c r="P4"/>
      <c r="Q4"/>
      <c r="R4"/>
      <c r="S4"/>
      <c r="T4"/>
      <c r="U4"/>
      <c r="V4"/>
      <c r="W4"/>
      <c r="X4"/>
      <c r="Y4"/>
      <c r="Z4"/>
      <c r="AA4"/>
    </row>
    <row r="5" spans="1:27" ht="26.25" customHeight="1" thickBot="1" x14ac:dyDescent="0.3">
      <c r="A5" s="48" t="s">
        <v>10</v>
      </c>
      <c r="B5" s="35" t="s">
        <v>11</v>
      </c>
      <c r="C5" s="8" t="s">
        <v>12</v>
      </c>
      <c r="D5" s="9" t="s">
        <v>13</v>
      </c>
      <c r="E5" s="8" t="s">
        <v>14</v>
      </c>
      <c r="F5" s="49" t="s">
        <v>15</v>
      </c>
      <c r="G5"/>
      <c r="H5"/>
      <c r="I5"/>
      <c r="J5"/>
      <c r="K5"/>
      <c r="L5"/>
      <c r="M5"/>
      <c r="N5"/>
      <c r="O5"/>
      <c r="P5"/>
      <c r="Q5"/>
      <c r="R5"/>
      <c r="S5"/>
      <c r="T5"/>
      <c r="U5"/>
      <c r="V5"/>
      <c r="W5"/>
      <c r="X5"/>
      <c r="Y5"/>
      <c r="Z5"/>
      <c r="AA5"/>
    </row>
    <row r="6" spans="1:27" ht="22.5" customHeight="1" x14ac:dyDescent="0.4">
      <c r="A6" s="122">
        <v>1</v>
      </c>
      <c r="B6" s="123" t="s">
        <v>78</v>
      </c>
      <c r="C6" s="124" t="s">
        <v>20</v>
      </c>
      <c r="D6" s="125">
        <v>3845</v>
      </c>
      <c r="E6" s="55">
        <v>0</v>
      </c>
      <c r="F6" s="126">
        <f t="shared" ref="F6" si="0">D6*E6</f>
        <v>0</v>
      </c>
      <c r="G6" s="109"/>
      <c r="H6" s="42"/>
      <c r="I6" s="42"/>
      <c r="J6" s="42"/>
      <c r="K6" s="42"/>
      <c r="L6" s="42"/>
      <c r="M6" s="42"/>
      <c r="O6" s="42"/>
      <c r="P6"/>
      <c r="Q6"/>
      <c r="R6"/>
      <c r="S6"/>
      <c r="T6"/>
      <c r="U6"/>
      <c r="V6"/>
      <c r="W6"/>
      <c r="X6"/>
      <c r="Y6"/>
      <c r="Z6"/>
      <c r="AA6"/>
    </row>
    <row r="7" spans="1:27" ht="22.5" customHeight="1" x14ac:dyDescent="0.4">
      <c r="A7" s="52">
        <f t="shared" ref="A7:A18" si="1">A6+1</f>
        <v>2</v>
      </c>
      <c r="B7" s="115" t="s">
        <v>49</v>
      </c>
      <c r="C7" s="116" t="s">
        <v>20</v>
      </c>
      <c r="D7" s="121">
        <f>D6</f>
        <v>3845</v>
      </c>
      <c r="E7" s="10">
        <v>0</v>
      </c>
      <c r="F7" s="50">
        <f>D7*E7</f>
        <v>0</v>
      </c>
      <c r="G7" s="109"/>
      <c r="H7" s="42"/>
      <c r="I7" s="42"/>
      <c r="J7" s="42"/>
      <c r="K7" s="42"/>
      <c r="L7" s="42"/>
      <c r="M7" s="42"/>
      <c r="O7" s="42"/>
      <c r="P7"/>
      <c r="Q7"/>
      <c r="R7"/>
      <c r="S7"/>
      <c r="T7"/>
      <c r="U7"/>
      <c r="V7"/>
      <c r="W7"/>
      <c r="X7"/>
      <c r="Y7"/>
      <c r="Z7"/>
      <c r="AA7"/>
    </row>
    <row r="8" spans="1:27" ht="22.5" customHeight="1" x14ac:dyDescent="0.4">
      <c r="A8" s="52">
        <f t="shared" si="1"/>
        <v>3</v>
      </c>
      <c r="B8" s="115" t="s">
        <v>79</v>
      </c>
      <c r="C8" s="116" t="s">
        <v>19</v>
      </c>
      <c r="D8" s="121">
        <v>4</v>
      </c>
      <c r="E8" s="10">
        <v>0</v>
      </c>
      <c r="F8" s="50">
        <f>D8*E8</f>
        <v>0</v>
      </c>
      <c r="G8" s="109"/>
      <c r="H8" s="42"/>
      <c r="I8" s="42"/>
      <c r="J8" s="42"/>
      <c r="K8" s="42"/>
      <c r="L8" s="42"/>
      <c r="M8" s="42"/>
      <c r="O8" s="42"/>
      <c r="P8"/>
      <c r="Q8"/>
      <c r="R8"/>
      <c r="S8"/>
      <c r="T8"/>
      <c r="U8"/>
      <c r="V8"/>
      <c r="W8"/>
      <c r="X8"/>
      <c r="Y8"/>
      <c r="Z8"/>
      <c r="AA8"/>
    </row>
    <row r="9" spans="1:27" ht="22.5" customHeight="1" x14ac:dyDescent="0.4">
      <c r="A9" s="52">
        <f t="shared" si="1"/>
        <v>4</v>
      </c>
      <c r="B9" s="115" t="s">
        <v>107</v>
      </c>
      <c r="C9" s="116" t="s">
        <v>19</v>
      </c>
      <c r="D9" s="121">
        <v>2</v>
      </c>
      <c r="E9" s="10">
        <v>0</v>
      </c>
      <c r="F9" s="50">
        <f>D9*E9</f>
        <v>0</v>
      </c>
      <c r="G9" s="109"/>
      <c r="H9" s="42"/>
      <c r="I9" s="42"/>
      <c r="J9" s="42"/>
      <c r="K9" s="42"/>
      <c r="L9" s="42"/>
      <c r="M9" s="42"/>
      <c r="O9" s="42"/>
      <c r="P9"/>
      <c r="Q9"/>
      <c r="R9"/>
      <c r="S9"/>
      <c r="T9"/>
      <c r="U9"/>
      <c r="V9"/>
      <c r="W9"/>
      <c r="X9"/>
      <c r="Y9"/>
      <c r="Z9"/>
      <c r="AA9"/>
    </row>
    <row r="10" spans="1:27" ht="22.5" customHeight="1" x14ac:dyDescent="0.4">
      <c r="A10" s="52">
        <f t="shared" si="1"/>
        <v>5</v>
      </c>
      <c r="B10" s="120" t="s">
        <v>75</v>
      </c>
      <c r="C10" s="116" t="s">
        <v>19</v>
      </c>
      <c r="D10" s="121">
        <v>2</v>
      </c>
      <c r="E10" s="10">
        <v>0</v>
      </c>
      <c r="F10" s="50">
        <f>D10*E10</f>
        <v>0</v>
      </c>
      <c r="G10" s="109"/>
      <c r="H10" s="42"/>
      <c r="I10" s="42"/>
      <c r="J10" s="42"/>
      <c r="K10" s="42"/>
      <c r="L10" s="42"/>
      <c r="M10" s="42"/>
      <c r="O10" s="42"/>
      <c r="P10"/>
      <c r="Q10"/>
      <c r="R10"/>
      <c r="S10"/>
      <c r="T10"/>
      <c r="U10"/>
      <c r="V10"/>
      <c r="W10"/>
      <c r="X10"/>
      <c r="Y10"/>
      <c r="Z10"/>
      <c r="AA10"/>
    </row>
    <row r="11" spans="1:27" ht="22.5" customHeight="1" x14ac:dyDescent="0.4">
      <c r="A11" s="52">
        <f t="shared" si="1"/>
        <v>6</v>
      </c>
      <c r="B11" s="120" t="s">
        <v>86</v>
      </c>
      <c r="C11" s="116" t="s">
        <v>19</v>
      </c>
      <c r="D11" s="121">
        <v>2</v>
      </c>
      <c r="E11" s="10">
        <v>0</v>
      </c>
      <c r="F11" s="50">
        <f>D11*E11</f>
        <v>0</v>
      </c>
    </row>
    <row r="12" spans="1:27" ht="22.5" customHeight="1" x14ac:dyDescent="0.4">
      <c r="A12" s="52">
        <f t="shared" si="1"/>
        <v>7</v>
      </c>
      <c r="B12" s="120" t="s">
        <v>101</v>
      </c>
      <c r="C12" s="116" t="s">
        <v>19</v>
      </c>
      <c r="D12" s="121">
        <v>1</v>
      </c>
      <c r="E12" s="10">
        <v>0</v>
      </c>
      <c r="F12" s="50">
        <f t="shared" ref="F12:F18" si="2">D12*E12</f>
        <v>0</v>
      </c>
    </row>
    <row r="13" spans="1:27" ht="22.5" customHeight="1" x14ac:dyDescent="0.4">
      <c r="A13" s="52">
        <f t="shared" si="1"/>
        <v>8</v>
      </c>
      <c r="B13" s="120" t="s">
        <v>87</v>
      </c>
      <c r="C13" s="116" t="s">
        <v>20</v>
      </c>
      <c r="D13" s="121">
        <v>180</v>
      </c>
      <c r="E13" s="10">
        <v>0</v>
      </c>
      <c r="F13" s="50">
        <f t="shared" si="2"/>
        <v>0</v>
      </c>
    </row>
    <row r="14" spans="1:27" ht="22.5" customHeight="1" x14ac:dyDescent="0.4">
      <c r="A14" s="52">
        <f t="shared" si="1"/>
        <v>9</v>
      </c>
      <c r="B14" s="115" t="s">
        <v>88</v>
      </c>
      <c r="C14" s="116" t="s">
        <v>19</v>
      </c>
      <c r="D14" s="121">
        <v>4</v>
      </c>
      <c r="E14" s="10">
        <v>0</v>
      </c>
      <c r="F14" s="50">
        <f t="shared" si="2"/>
        <v>0</v>
      </c>
    </row>
    <row r="15" spans="1:27" ht="22.5" customHeight="1" x14ac:dyDescent="0.4">
      <c r="A15" s="52">
        <f t="shared" si="1"/>
        <v>10</v>
      </c>
      <c r="B15" s="115" t="s">
        <v>89</v>
      </c>
      <c r="C15" s="116" t="s">
        <v>19</v>
      </c>
      <c r="D15" s="121">
        <v>1</v>
      </c>
      <c r="E15" s="10">
        <v>0</v>
      </c>
      <c r="F15" s="50">
        <f t="shared" si="2"/>
        <v>0</v>
      </c>
      <c r="G15" s="109"/>
      <c r="H15" s="42"/>
      <c r="I15" s="42"/>
      <c r="J15" s="42"/>
      <c r="K15" s="42"/>
      <c r="L15" s="42"/>
      <c r="M15" s="42"/>
      <c r="N15" s="42"/>
      <c r="O15" s="42"/>
      <c r="P15"/>
      <c r="Q15"/>
      <c r="R15"/>
      <c r="S15"/>
      <c r="T15"/>
      <c r="U15"/>
      <c r="V15"/>
      <c r="W15"/>
      <c r="X15"/>
      <c r="Y15"/>
      <c r="Z15"/>
      <c r="AA15"/>
    </row>
    <row r="16" spans="1:27" ht="22.5" customHeight="1" x14ac:dyDescent="0.4">
      <c r="A16" s="52">
        <f t="shared" si="1"/>
        <v>11</v>
      </c>
      <c r="B16" s="115" t="s">
        <v>108</v>
      </c>
      <c r="C16" s="116" t="s">
        <v>19</v>
      </c>
      <c r="D16" s="121">
        <v>12</v>
      </c>
      <c r="E16" s="10">
        <v>0</v>
      </c>
      <c r="F16" s="50">
        <f t="shared" si="2"/>
        <v>0</v>
      </c>
      <c r="G16" s="109"/>
      <c r="H16" s="42"/>
      <c r="I16" s="42"/>
      <c r="J16" s="42"/>
      <c r="K16" s="42"/>
      <c r="L16" s="42"/>
      <c r="M16" s="42"/>
      <c r="N16" s="42"/>
      <c r="O16" s="42"/>
      <c r="P16"/>
      <c r="Q16"/>
      <c r="R16"/>
      <c r="S16"/>
      <c r="T16"/>
      <c r="U16"/>
      <c r="V16"/>
      <c r="W16"/>
      <c r="X16"/>
      <c r="Y16"/>
      <c r="Z16"/>
      <c r="AA16"/>
    </row>
    <row r="17" spans="1:27" ht="22.5" customHeight="1" x14ac:dyDescent="0.4">
      <c r="A17" s="52">
        <f t="shared" si="1"/>
        <v>12</v>
      </c>
      <c r="B17" s="115" t="s">
        <v>109</v>
      </c>
      <c r="C17" s="116" t="s">
        <v>19</v>
      </c>
      <c r="D17" s="121">
        <v>7</v>
      </c>
      <c r="E17" s="10">
        <v>0</v>
      </c>
      <c r="F17" s="50">
        <f t="shared" si="2"/>
        <v>0</v>
      </c>
      <c r="G17" s="109"/>
      <c r="H17" s="42"/>
      <c r="I17" s="42"/>
      <c r="J17" s="42"/>
      <c r="K17" s="42"/>
      <c r="L17" s="42"/>
      <c r="M17" s="42"/>
      <c r="N17" s="42"/>
      <c r="O17" s="42"/>
      <c r="P17"/>
      <c r="Q17"/>
      <c r="R17"/>
      <c r="S17"/>
      <c r="T17"/>
      <c r="U17"/>
      <c r="V17"/>
      <c r="W17"/>
      <c r="X17"/>
      <c r="Y17"/>
      <c r="Z17"/>
      <c r="AA17"/>
    </row>
    <row r="18" spans="1:27" ht="22.5" customHeight="1" x14ac:dyDescent="0.4">
      <c r="A18" s="52">
        <f t="shared" si="1"/>
        <v>13</v>
      </c>
      <c r="B18" s="115" t="s">
        <v>110</v>
      </c>
      <c r="C18" s="116" t="s">
        <v>19</v>
      </c>
      <c r="D18" s="121">
        <v>6</v>
      </c>
      <c r="E18" s="10">
        <v>0</v>
      </c>
      <c r="F18" s="50">
        <f t="shared" si="2"/>
        <v>0</v>
      </c>
      <c r="G18" s="109"/>
      <c r="H18" s="42"/>
      <c r="I18" s="42"/>
      <c r="J18" s="42"/>
      <c r="K18" s="42"/>
      <c r="L18" s="42"/>
      <c r="M18" s="42"/>
      <c r="N18" s="42"/>
      <c r="O18" s="42"/>
      <c r="P18"/>
      <c r="Q18"/>
      <c r="R18"/>
      <c r="S18"/>
      <c r="T18"/>
      <c r="U18"/>
      <c r="V18"/>
      <c r="W18"/>
      <c r="X18"/>
      <c r="Y18"/>
      <c r="Z18"/>
      <c r="AA18"/>
    </row>
    <row r="19" spans="1:27" ht="22.5" customHeight="1" thickBot="1" x14ac:dyDescent="0.45">
      <c r="A19" s="127"/>
      <c r="B19" s="117"/>
      <c r="C19" s="118"/>
      <c r="D19" s="119"/>
      <c r="E19" s="21"/>
      <c r="F19" s="128"/>
      <c r="G19" s="109"/>
      <c r="H19" s="42"/>
      <c r="I19" s="42"/>
      <c r="J19" s="42"/>
      <c r="K19" s="42"/>
      <c r="L19" s="42"/>
      <c r="M19" s="42"/>
      <c r="N19" s="42"/>
      <c r="O19" s="42"/>
      <c r="P19"/>
      <c r="Q19"/>
      <c r="R19"/>
      <c r="S19"/>
      <c r="T19"/>
      <c r="U19"/>
      <c r="V19"/>
      <c r="W19"/>
      <c r="X19"/>
      <c r="Y19"/>
      <c r="Z19"/>
      <c r="AA19"/>
    </row>
    <row r="20" spans="1:27" ht="22.5" customHeight="1" x14ac:dyDescent="0.4">
      <c r="A20" s="27"/>
      <c r="E20" s="39" t="s">
        <v>17</v>
      </c>
      <c r="F20" s="10">
        <f>SUM(F6:F18)</f>
        <v>0</v>
      </c>
      <c r="G20"/>
      <c r="H20" s="114"/>
      <c r="I20" s="42"/>
      <c r="J20" s="42"/>
      <c r="K20" s="42"/>
      <c r="L20" s="42"/>
      <c r="M20" s="42"/>
      <c r="N20" s="42"/>
      <c r="O20" s="42"/>
      <c r="P20"/>
      <c r="Q20"/>
      <c r="R20"/>
      <c r="S20"/>
      <c r="T20"/>
      <c r="U20"/>
      <c r="V20"/>
      <c r="W20"/>
      <c r="X20"/>
      <c r="Y20"/>
      <c r="Z20"/>
      <c r="AA20"/>
    </row>
    <row r="21" spans="1:27" ht="14.25" customHeight="1" x14ac:dyDescent="0.25">
      <c r="A21" s="27"/>
      <c r="G21"/>
      <c r="H21" s="42"/>
      <c r="I21" s="42"/>
      <c r="J21" s="42"/>
      <c r="K21" s="42"/>
      <c r="L21" s="42"/>
      <c r="M21" s="42"/>
      <c r="N21" s="42"/>
      <c r="O21" s="42"/>
      <c r="P21"/>
      <c r="Q21"/>
      <c r="R21"/>
      <c r="S21"/>
      <c r="T21"/>
      <c r="U21"/>
      <c r="V21"/>
      <c r="W21"/>
      <c r="X21"/>
      <c r="Y21"/>
      <c r="Z21"/>
      <c r="AA21"/>
    </row>
    <row r="22" spans="1:27" ht="53.25" customHeight="1" x14ac:dyDescent="0.25">
      <c r="A22" s="30" t="s">
        <v>35</v>
      </c>
      <c r="B22" s="145" t="s">
        <v>5</v>
      </c>
      <c r="C22" s="145"/>
      <c r="D22" s="145"/>
      <c r="E22" s="145"/>
      <c r="F22" s="145"/>
      <c r="G22"/>
      <c r="H22"/>
      <c r="I22"/>
      <c r="J22"/>
      <c r="K22"/>
      <c r="L22"/>
      <c r="M22"/>
      <c r="N22"/>
      <c r="O22"/>
      <c r="P22"/>
      <c r="Q22"/>
      <c r="R22"/>
      <c r="S22"/>
      <c r="T22"/>
      <c r="U22"/>
      <c r="V22"/>
      <c r="W22"/>
      <c r="X22"/>
      <c r="Y22"/>
      <c r="Z22"/>
      <c r="AA22"/>
    </row>
    <row r="23" spans="1:27" ht="88.5" customHeight="1" x14ac:dyDescent="0.25">
      <c r="A23" s="30" t="s">
        <v>35</v>
      </c>
      <c r="B23" s="145" t="s">
        <v>6</v>
      </c>
      <c r="C23" s="145"/>
      <c r="D23" s="145"/>
      <c r="E23" s="145"/>
      <c r="F23" s="145"/>
      <c r="G23"/>
      <c r="H23"/>
      <c r="I23"/>
      <c r="J23"/>
      <c r="K23"/>
      <c r="L23"/>
      <c r="M23"/>
      <c r="N23"/>
      <c r="O23"/>
      <c r="P23"/>
      <c r="Q23"/>
      <c r="R23"/>
      <c r="S23"/>
      <c r="T23"/>
      <c r="U23"/>
      <c r="V23"/>
      <c r="W23"/>
      <c r="X23"/>
      <c r="Y23"/>
      <c r="Z23"/>
      <c r="AA23"/>
    </row>
    <row r="24" spans="1:27" ht="21.75" customHeight="1" x14ac:dyDescent="0.25">
      <c r="A24" s="27"/>
      <c r="B24" s="57"/>
      <c r="C24" s="53"/>
      <c r="D24" s="53"/>
      <c r="E24" s="27" t="s">
        <v>7</v>
      </c>
      <c r="F24" s="2"/>
      <c r="G24"/>
      <c r="H24"/>
      <c r="I24"/>
      <c r="J24"/>
      <c r="K24"/>
      <c r="L24"/>
      <c r="M24"/>
      <c r="N24"/>
      <c r="O24"/>
      <c r="P24"/>
      <c r="Q24"/>
      <c r="R24"/>
      <c r="S24"/>
      <c r="T24"/>
      <c r="U24"/>
      <c r="V24"/>
      <c r="W24"/>
      <c r="X24"/>
      <c r="Y24"/>
      <c r="Z24"/>
      <c r="AA24"/>
    </row>
    <row r="25" spans="1:27" customFormat="1" ht="21.75" customHeight="1" x14ac:dyDescent="0.25">
      <c r="E25" s="27" t="s">
        <v>8</v>
      </c>
      <c r="F25" s="3"/>
    </row>
    <row r="26" spans="1:27" customFormat="1" ht="22.5" customHeight="1" x14ac:dyDescent="0.25">
      <c r="E26" s="40"/>
      <c r="F26" s="5"/>
    </row>
    <row r="27" spans="1:27" x14ac:dyDescent="0.25">
      <c r="G27"/>
      <c r="H27"/>
      <c r="I27"/>
      <c r="J27"/>
      <c r="K27"/>
      <c r="L27"/>
      <c r="M27"/>
      <c r="N27"/>
      <c r="O27"/>
      <c r="P27"/>
      <c r="Q27"/>
      <c r="R27"/>
      <c r="S27"/>
      <c r="T27"/>
      <c r="U27"/>
      <c r="V27"/>
      <c r="W27"/>
      <c r="X27"/>
      <c r="Y27"/>
      <c r="Z27"/>
      <c r="AA27"/>
    </row>
    <row r="28" spans="1:27" x14ac:dyDescent="0.25">
      <c r="G28"/>
      <c r="H28"/>
      <c r="I28"/>
      <c r="J28"/>
      <c r="K28"/>
      <c r="L28"/>
      <c r="M28"/>
      <c r="N28"/>
      <c r="O28"/>
      <c r="P28"/>
      <c r="Q28"/>
      <c r="R28"/>
      <c r="S28"/>
      <c r="T28"/>
      <c r="U28"/>
      <c r="V28"/>
      <c r="W28"/>
      <c r="X28"/>
      <c r="Y28"/>
      <c r="Z28"/>
      <c r="AA28"/>
    </row>
    <row r="29" spans="1:27" x14ac:dyDescent="0.25">
      <c r="G29"/>
      <c r="H29"/>
      <c r="I29"/>
      <c r="J29"/>
      <c r="K29"/>
      <c r="L29"/>
      <c r="M29"/>
      <c r="N29"/>
      <c r="O29"/>
      <c r="P29"/>
      <c r="Q29"/>
      <c r="R29"/>
      <c r="S29"/>
      <c r="T29"/>
      <c r="U29"/>
      <c r="V29"/>
      <c r="W29"/>
      <c r="X29"/>
      <c r="Y29"/>
      <c r="Z29"/>
      <c r="AA29"/>
    </row>
    <row r="30" spans="1:27" x14ac:dyDescent="0.25">
      <c r="G30"/>
      <c r="H30"/>
      <c r="I30"/>
      <c r="J30"/>
      <c r="K30"/>
      <c r="L30"/>
      <c r="M30"/>
      <c r="N30"/>
      <c r="O30"/>
      <c r="P30"/>
      <c r="Q30"/>
      <c r="R30"/>
      <c r="S30"/>
      <c r="T30"/>
      <c r="U30"/>
      <c r="V30"/>
      <c r="W30"/>
      <c r="X30"/>
      <c r="Y30"/>
      <c r="Z30"/>
      <c r="AA30"/>
    </row>
    <row r="31" spans="1:27" x14ac:dyDescent="0.25">
      <c r="G31"/>
      <c r="H31"/>
      <c r="I31"/>
      <c r="J31"/>
      <c r="K31"/>
      <c r="L31"/>
      <c r="M31"/>
      <c r="N31"/>
      <c r="O31"/>
      <c r="P31"/>
      <c r="Q31"/>
      <c r="R31"/>
      <c r="S31"/>
      <c r="T31"/>
      <c r="U31"/>
      <c r="V31"/>
      <c r="W31"/>
      <c r="X31"/>
      <c r="Y31"/>
      <c r="Z31"/>
      <c r="AA31"/>
    </row>
    <row r="32" spans="1:27" x14ac:dyDescent="0.25">
      <c r="G32"/>
      <c r="H32"/>
      <c r="I32"/>
      <c r="J32"/>
      <c r="K32"/>
      <c r="L32"/>
      <c r="M32"/>
      <c r="N32"/>
      <c r="O32"/>
      <c r="P32"/>
      <c r="Q32"/>
      <c r="R32"/>
      <c r="S32"/>
      <c r="T32"/>
      <c r="U32"/>
      <c r="V32"/>
      <c r="W32"/>
      <c r="X32"/>
      <c r="Y32"/>
      <c r="Z32"/>
      <c r="AA32"/>
    </row>
    <row r="33" spans="7:27" x14ac:dyDescent="0.25">
      <c r="G33"/>
      <c r="H33"/>
      <c r="I33"/>
      <c r="J33"/>
      <c r="K33"/>
      <c r="L33"/>
      <c r="M33"/>
      <c r="N33"/>
      <c r="O33"/>
      <c r="P33"/>
      <c r="Q33"/>
      <c r="R33"/>
      <c r="S33"/>
      <c r="T33"/>
      <c r="U33"/>
      <c r="V33"/>
      <c r="W33"/>
      <c r="X33"/>
      <c r="Y33"/>
      <c r="Z33"/>
      <c r="AA33"/>
    </row>
    <row r="34" spans="7:27" x14ac:dyDescent="0.25">
      <c r="G34"/>
      <c r="H34"/>
      <c r="I34"/>
      <c r="J34"/>
      <c r="K34"/>
      <c r="L34"/>
      <c r="M34"/>
      <c r="N34"/>
      <c r="O34"/>
      <c r="P34"/>
      <c r="Q34"/>
      <c r="R34"/>
      <c r="S34"/>
      <c r="T34"/>
      <c r="U34"/>
      <c r="V34"/>
      <c r="W34"/>
      <c r="X34"/>
      <c r="Y34"/>
      <c r="Z34"/>
      <c r="AA34"/>
    </row>
    <row r="35" spans="7:27" x14ac:dyDescent="0.25">
      <c r="K35" s="5">
        <v>22.5</v>
      </c>
      <c r="L35" s="5">
        <v>1</v>
      </c>
      <c r="N35" s="5">
        <v>22.5</v>
      </c>
    </row>
    <row r="36" spans="7:27" x14ac:dyDescent="0.25">
      <c r="K36" s="5">
        <v>45</v>
      </c>
      <c r="L36" s="5">
        <v>2</v>
      </c>
      <c r="N36" s="5">
        <v>45</v>
      </c>
      <c r="O36" s="5">
        <v>4</v>
      </c>
    </row>
    <row r="37" spans="7:27" x14ac:dyDescent="0.25">
      <c r="K37" s="5">
        <v>90</v>
      </c>
      <c r="N37" s="5">
        <v>90</v>
      </c>
      <c r="O37" s="5">
        <v>1</v>
      </c>
    </row>
    <row r="38" spans="7:27" x14ac:dyDescent="0.25">
      <c r="K38" s="11" t="s">
        <v>31</v>
      </c>
      <c r="L38" s="5">
        <v>3</v>
      </c>
      <c r="N38" s="11" t="s">
        <v>31</v>
      </c>
      <c r="O38" s="5">
        <v>3</v>
      </c>
    </row>
    <row r="39" spans="7:27" x14ac:dyDescent="0.25">
      <c r="K39" s="11" t="s">
        <v>30</v>
      </c>
      <c r="N39" s="11" t="s">
        <v>30</v>
      </c>
      <c r="O39" s="5">
        <v>1</v>
      </c>
    </row>
    <row r="40" spans="7:27" x14ac:dyDescent="0.25">
      <c r="N40" s="11" t="s">
        <v>32</v>
      </c>
      <c r="O40" s="5">
        <v>5</v>
      </c>
    </row>
    <row r="41" spans="7:27" x14ac:dyDescent="0.25">
      <c r="N41" s="11" t="s">
        <v>33</v>
      </c>
      <c r="O41" s="5">
        <v>1</v>
      </c>
    </row>
  </sheetData>
  <mergeCells count="5">
    <mergeCell ref="B1:D1"/>
    <mergeCell ref="B2:D2"/>
    <mergeCell ref="A4:E4"/>
    <mergeCell ref="B22:F22"/>
    <mergeCell ref="B23:F23"/>
  </mergeCells>
  <pageMargins left="0.56000000000000005" right="0.2" top="0.52" bottom="0.25" header="0.5" footer="0.35"/>
  <pageSetup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3.2" x14ac:dyDescent="0.25"/>
  <cols>
    <col min="1" max="1" width="6.77734375" customWidth="1"/>
    <col min="2" max="2" width="43" customWidth="1"/>
    <col min="3" max="3" width="10.44140625" customWidth="1"/>
    <col min="4" max="4" width="12" customWidth="1"/>
    <col min="5" max="5" width="13.44140625" style="4" customWidth="1"/>
    <col min="6" max="6" width="14.88671875" customWidth="1"/>
    <col min="7" max="8" width="13.21875" customWidth="1"/>
  </cols>
  <sheetData>
    <row r="1" spans="1:16" ht="15.75" customHeight="1" x14ac:dyDescent="0.25">
      <c r="B1" s="143" t="s">
        <v>9</v>
      </c>
      <c r="C1" s="143"/>
      <c r="D1" s="143"/>
      <c r="E1"/>
      <c r="F1" s="56" t="s">
        <v>47</v>
      </c>
    </row>
    <row r="2" spans="1:16" ht="15.6" x14ac:dyDescent="0.25">
      <c r="B2" s="143" t="s">
        <v>46</v>
      </c>
      <c r="C2" s="143"/>
      <c r="D2" s="143"/>
      <c r="E2" s="11" t="s">
        <v>0</v>
      </c>
      <c r="F2" s="5">
        <v>337.07799999999997</v>
      </c>
    </row>
    <row r="3" spans="1:16" ht="17.25" customHeight="1" x14ac:dyDescent="0.25"/>
    <row r="4" spans="1:16" ht="21.75" customHeight="1" thickBot="1" x14ac:dyDescent="0.3">
      <c r="A4" s="142" t="s">
        <v>2</v>
      </c>
      <c r="B4" s="142"/>
      <c r="C4" s="142"/>
      <c r="D4" s="142"/>
      <c r="E4" s="142"/>
      <c r="F4" s="44"/>
    </row>
    <row r="5" spans="1:16" ht="26.25" customHeight="1" thickBot="1" x14ac:dyDescent="0.3">
      <c r="A5" s="48" t="s">
        <v>10</v>
      </c>
      <c r="B5" s="35" t="s">
        <v>11</v>
      </c>
      <c r="C5" s="8" t="s">
        <v>12</v>
      </c>
      <c r="D5" s="9" t="s">
        <v>13</v>
      </c>
      <c r="E5" s="8" t="s">
        <v>14</v>
      </c>
      <c r="F5" s="49" t="s">
        <v>15</v>
      </c>
      <c r="G5" t="s">
        <v>27</v>
      </c>
      <c r="H5" t="s">
        <v>28</v>
      </c>
    </row>
    <row r="6" spans="1:16" ht="22.5" customHeight="1" x14ac:dyDescent="0.4">
      <c r="A6" s="51">
        <v>1</v>
      </c>
      <c r="B6" s="62" t="s">
        <v>50</v>
      </c>
      <c r="C6" s="7" t="s">
        <v>21</v>
      </c>
      <c r="D6" s="23">
        <v>6743</v>
      </c>
      <c r="E6" s="10">
        <v>0</v>
      </c>
      <c r="F6" s="50">
        <v>0</v>
      </c>
      <c r="G6" t="s">
        <v>29</v>
      </c>
      <c r="L6" t="s">
        <v>61</v>
      </c>
      <c r="M6">
        <f>1106+794+39+272+(268*2)</f>
        <v>2747</v>
      </c>
      <c r="N6">
        <f>M6+3710</f>
        <v>6457</v>
      </c>
    </row>
    <row r="7" spans="1:16" ht="22.5" customHeight="1" x14ac:dyDescent="0.4">
      <c r="A7" s="51">
        <f>A6+1</f>
        <v>2</v>
      </c>
      <c r="B7" s="61" t="s">
        <v>51</v>
      </c>
      <c r="C7" s="7" t="s">
        <v>21</v>
      </c>
      <c r="D7" s="23">
        <v>6743</v>
      </c>
      <c r="E7" s="10">
        <v>0</v>
      </c>
      <c r="F7" s="50">
        <v>0</v>
      </c>
      <c r="G7" t="s">
        <v>26</v>
      </c>
      <c r="H7" s="5"/>
    </row>
    <row r="8" spans="1:16" ht="22.5" customHeight="1" x14ac:dyDescent="0.4">
      <c r="A8" s="51">
        <f t="shared" ref="A8:A15" si="0">A7+1</f>
        <v>3</v>
      </c>
      <c r="B8" s="28" t="s">
        <v>58</v>
      </c>
      <c r="C8" s="7" t="s">
        <v>21</v>
      </c>
      <c r="D8" s="23">
        <v>5815</v>
      </c>
      <c r="E8" s="10"/>
      <c r="F8" s="50"/>
      <c r="G8">
        <f>D8*0.2</f>
        <v>1163</v>
      </c>
      <c r="H8" s="5"/>
    </row>
    <row r="9" spans="1:16" ht="22.5" customHeight="1" x14ac:dyDescent="0.4">
      <c r="A9" s="51">
        <f t="shared" si="0"/>
        <v>4</v>
      </c>
      <c r="B9" t="s">
        <v>53</v>
      </c>
      <c r="C9" s="7" t="s">
        <v>52</v>
      </c>
      <c r="D9" s="23">
        <v>1163</v>
      </c>
      <c r="E9" s="10">
        <v>0</v>
      </c>
      <c r="F9" s="50">
        <f>D8*E9</f>
        <v>0</v>
      </c>
      <c r="G9" t="s">
        <v>48</v>
      </c>
    </row>
    <row r="10" spans="1:16" s="54" customFormat="1" ht="22.5" customHeight="1" x14ac:dyDescent="0.4">
      <c r="A10" s="51">
        <f t="shared" si="0"/>
        <v>5</v>
      </c>
      <c r="B10" s="28" t="s">
        <v>37</v>
      </c>
      <c r="C10" s="7" t="s">
        <v>19</v>
      </c>
      <c r="D10" s="23">
        <v>2</v>
      </c>
      <c r="E10" s="10">
        <v>0</v>
      </c>
      <c r="F10" s="50">
        <f t="shared" ref="F10:F15" si="1">D10*E10</f>
        <v>0</v>
      </c>
      <c r="G10" t="s">
        <v>48</v>
      </c>
      <c r="H10"/>
    </row>
    <row r="11" spans="1:16" ht="22.5" customHeight="1" x14ac:dyDescent="0.4">
      <c r="A11" s="51">
        <f t="shared" si="0"/>
        <v>6</v>
      </c>
      <c r="B11" s="28" t="s">
        <v>24</v>
      </c>
      <c r="C11" s="7" t="s">
        <v>20</v>
      </c>
      <c r="D11" s="23">
        <v>2747</v>
      </c>
      <c r="E11" s="10">
        <v>0</v>
      </c>
      <c r="F11" s="50">
        <f t="shared" si="1"/>
        <v>0</v>
      </c>
      <c r="G11" t="s">
        <v>48</v>
      </c>
      <c r="J11" t="s">
        <v>60</v>
      </c>
      <c r="L11" t="s">
        <v>59</v>
      </c>
      <c r="O11" t="s">
        <v>62</v>
      </c>
      <c r="P11" t="s">
        <v>63</v>
      </c>
    </row>
    <row r="12" spans="1:16" ht="22.5" customHeight="1" x14ac:dyDescent="0.4">
      <c r="A12" s="51">
        <f t="shared" si="0"/>
        <v>7</v>
      </c>
      <c r="B12" s="28" t="s">
        <v>22</v>
      </c>
      <c r="C12" s="7" t="s">
        <v>21</v>
      </c>
      <c r="D12" s="23">
        <v>241</v>
      </c>
      <c r="E12" s="10">
        <v>0</v>
      </c>
      <c r="F12" s="50">
        <f t="shared" si="1"/>
        <v>0</v>
      </c>
      <c r="G12" t="s">
        <v>48</v>
      </c>
      <c r="J12">
        <v>20747.166499999999</v>
      </c>
      <c r="L12">
        <v>41795.307699999998</v>
      </c>
      <c r="O12">
        <v>24524</v>
      </c>
      <c r="P12">
        <v>48533</v>
      </c>
    </row>
    <row r="13" spans="1:16" ht="22.5" customHeight="1" x14ac:dyDescent="0.4">
      <c r="A13" s="51">
        <f t="shared" si="0"/>
        <v>8</v>
      </c>
      <c r="B13" s="28" t="s">
        <v>55</v>
      </c>
      <c r="C13" s="7" t="s">
        <v>21</v>
      </c>
      <c r="D13" s="23">
        <v>2725</v>
      </c>
      <c r="E13" s="10"/>
      <c r="F13" s="50"/>
      <c r="J13">
        <f>J12/9</f>
        <v>2305.2407222222223</v>
      </c>
      <c r="L13">
        <v>10537.5257</v>
      </c>
      <c r="O13">
        <f>O12/9</f>
        <v>2724.8888888888887</v>
      </c>
      <c r="P13">
        <v>12150</v>
      </c>
    </row>
    <row r="14" spans="1:16" ht="22.5" customHeight="1" x14ac:dyDescent="0.4">
      <c r="A14" s="51">
        <f t="shared" si="0"/>
        <v>9</v>
      </c>
      <c r="B14" s="28" t="s">
        <v>54</v>
      </c>
      <c r="C14" s="7" t="s">
        <v>21</v>
      </c>
      <c r="D14" s="23">
        <v>2725</v>
      </c>
      <c r="E14" s="10"/>
      <c r="F14" s="50"/>
      <c r="J14">
        <f>J13+200</f>
        <v>2505.2407222222223</v>
      </c>
      <c r="P14">
        <f>SUM(P12:P13)</f>
        <v>60683</v>
      </c>
    </row>
    <row r="15" spans="1:16" ht="22.5" customHeight="1" thickBot="1" x14ac:dyDescent="0.45">
      <c r="A15" s="51">
        <f t="shared" si="0"/>
        <v>10</v>
      </c>
      <c r="B15" s="28" t="s">
        <v>25</v>
      </c>
      <c r="C15" s="7" t="s">
        <v>19</v>
      </c>
      <c r="D15" s="23">
        <v>16</v>
      </c>
      <c r="E15" s="10">
        <v>0</v>
      </c>
      <c r="F15" s="50">
        <f t="shared" si="1"/>
        <v>0</v>
      </c>
      <c r="G15" t="s">
        <v>48</v>
      </c>
      <c r="L15">
        <f>SUM(L12:L13)</f>
        <v>52332.833399999996</v>
      </c>
      <c r="P15">
        <f>P14/9</f>
        <v>6742.5555555555557</v>
      </c>
    </row>
    <row r="16" spans="1:16" ht="26.25" customHeight="1" thickBot="1" x14ac:dyDescent="0.3">
      <c r="A16" s="48" t="s">
        <v>10</v>
      </c>
      <c r="B16" s="35" t="s">
        <v>11</v>
      </c>
      <c r="C16" s="8" t="s">
        <v>12</v>
      </c>
      <c r="D16" s="9" t="s">
        <v>13</v>
      </c>
      <c r="E16" s="8" t="s">
        <v>14</v>
      </c>
      <c r="F16" s="49" t="s">
        <v>15</v>
      </c>
      <c r="G16" t="s">
        <v>27</v>
      </c>
      <c r="H16" t="s">
        <v>28</v>
      </c>
      <c r="L16">
        <f>L15/9</f>
        <v>5814.759266666666</v>
      </c>
      <c r="N16" s="23">
        <v>6373</v>
      </c>
      <c r="O16" t="s">
        <v>64</v>
      </c>
    </row>
    <row r="17" spans="1:13" ht="22.5" customHeight="1" x14ac:dyDescent="0.4">
      <c r="A17" s="51">
        <f>A15+1</f>
        <v>11</v>
      </c>
      <c r="B17" s="28" t="s">
        <v>38</v>
      </c>
      <c r="C17" s="7" t="s">
        <v>23</v>
      </c>
      <c r="D17" s="23">
        <v>1</v>
      </c>
      <c r="E17" s="10">
        <v>0</v>
      </c>
      <c r="F17" s="50">
        <f>D17*E17</f>
        <v>0</v>
      </c>
      <c r="G17" t="s">
        <v>48</v>
      </c>
      <c r="H17" s="5"/>
      <c r="J17">
        <v>22650.411100000001</v>
      </c>
      <c r="M17" s="25">
        <f>L16+N16</f>
        <v>12187.759266666666</v>
      </c>
    </row>
    <row r="18" spans="1:13" ht="22.5" customHeight="1" x14ac:dyDescent="0.4">
      <c r="A18" s="51">
        <f>A17+1</f>
        <v>12</v>
      </c>
      <c r="B18" s="28" t="s">
        <v>39</v>
      </c>
      <c r="C18" s="7" t="s">
        <v>21</v>
      </c>
      <c r="D18" s="23">
        <v>1582</v>
      </c>
      <c r="E18" s="10">
        <v>0</v>
      </c>
      <c r="F18" s="50">
        <f t="shared" ref="F18:F19" si="2">D18*E18</f>
        <v>0</v>
      </c>
      <c r="G18" t="s">
        <v>48</v>
      </c>
      <c r="H18" s="5"/>
      <c r="J18">
        <f>J17/9</f>
        <v>2516.7123444444446</v>
      </c>
      <c r="M18">
        <f>6226+6373</f>
        <v>12599</v>
      </c>
    </row>
    <row r="19" spans="1:13" ht="22.5" customHeight="1" thickBot="1" x14ac:dyDescent="0.45">
      <c r="A19" s="51">
        <f>A18+1</f>
        <v>13</v>
      </c>
      <c r="B19" s="32" t="s">
        <v>40</v>
      </c>
      <c r="C19" s="22" t="s">
        <v>21</v>
      </c>
      <c r="D19" s="33">
        <v>1582</v>
      </c>
      <c r="E19" s="21">
        <v>0</v>
      </c>
      <c r="F19" s="50">
        <f t="shared" si="2"/>
        <v>0</v>
      </c>
      <c r="G19" t="s">
        <v>48</v>
      </c>
      <c r="H19" s="5"/>
    </row>
    <row r="20" spans="1:13" ht="22.5" customHeight="1" x14ac:dyDescent="0.4">
      <c r="A20" s="6"/>
      <c r="B20" s="28"/>
      <c r="C20" s="7"/>
      <c r="D20" s="23"/>
      <c r="E20" s="58" t="s">
        <v>17</v>
      </c>
      <c r="F20" s="55">
        <f>SUM(F6:F15,F17:F19)</f>
        <v>0</v>
      </c>
    </row>
    <row r="21" spans="1:13" ht="17.25" customHeight="1" x14ac:dyDescent="0.25">
      <c r="A21" s="26" t="s">
        <v>4</v>
      </c>
      <c r="B21" s="144" t="s">
        <v>34</v>
      </c>
      <c r="C21" s="144"/>
      <c r="D21" s="144"/>
      <c r="E21" s="144"/>
      <c r="F21" s="144"/>
    </row>
    <row r="22" spans="1:13" ht="52.5" customHeight="1" x14ac:dyDescent="0.25">
      <c r="A22" s="20" t="s">
        <v>35</v>
      </c>
      <c r="B22" s="146" t="s">
        <v>5</v>
      </c>
      <c r="C22" s="146"/>
      <c r="D22" s="146"/>
      <c r="E22" s="146"/>
      <c r="F22" s="146"/>
    </row>
    <row r="23" spans="1:13" ht="90" customHeight="1" x14ac:dyDescent="0.25">
      <c r="A23" s="20" t="s">
        <v>35</v>
      </c>
      <c r="B23" s="144" t="s">
        <v>6</v>
      </c>
      <c r="C23" s="144"/>
      <c r="D23" s="144"/>
      <c r="E23" s="144"/>
      <c r="F23" s="144"/>
    </row>
    <row r="24" spans="1:13" ht="69.75" customHeight="1" x14ac:dyDescent="0.25">
      <c r="A24" s="20" t="s">
        <v>35</v>
      </c>
      <c r="B24" s="144" t="s">
        <v>45</v>
      </c>
      <c r="C24" s="144"/>
      <c r="D24" s="144"/>
      <c r="E24" s="144"/>
      <c r="F24" s="144"/>
    </row>
    <row r="25" spans="1:13" ht="22.5" customHeight="1" x14ac:dyDescent="0.25">
      <c r="E25" s="27" t="s">
        <v>7</v>
      </c>
      <c r="F25" s="2"/>
    </row>
    <row r="26" spans="1:13" ht="22.5" customHeight="1" x14ac:dyDescent="0.25">
      <c r="E26" s="27" t="s">
        <v>8</v>
      </c>
      <c r="F26" s="3"/>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FD1B0-590D-4737-BB4E-EF5F2EA91A4F}">
  <dimension ref="A1:H19"/>
  <sheetViews>
    <sheetView view="pageBreakPreview" topLeftCell="A2" zoomScaleNormal="100" zoomScaleSheetLayoutView="100" workbookViewId="0">
      <selection activeCell="H13" sqref="H13"/>
    </sheetView>
  </sheetViews>
  <sheetFormatPr defaultRowHeight="13.2" x14ac:dyDescent="0.25"/>
  <cols>
    <col min="1" max="1" width="6.77734375" customWidth="1"/>
    <col min="2" max="2" width="43" customWidth="1"/>
    <col min="3" max="3" width="10.44140625" customWidth="1"/>
    <col min="4" max="4" width="12" customWidth="1"/>
    <col min="5" max="5" width="13.44140625" style="4" customWidth="1"/>
    <col min="6" max="6" width="14.88671875" customWidth="1"/>
    <col min="7" max="8" width="13.21875" customWidth="1"/>
  </cols>
  <sheetData>
    <row r="1" spans="1:8" ht="15.75" customHeight="1" x14ac:dyDescent="0.25">
      <c r="B1" s="143" t="s">
        <v>9</v>
      </c>
      <c r="C1" s="143"/>
      <c r="D1" s="143"/>
      <c r="E1"/>
      <c r="F1" s="56">
        <v>46050</v>
      </c>
    </row>
    <row r="2" spans="1:8" ht="15.6" customHeight="1" x14ac:dyDescent="0.25">
      <c r="B2" s="134" t="s">
        <v>103</v>
      </c>
      <c r="C2" s="134"/>
      <c r="D2" s="134"/>
      <c r="E2" s="11" t="s">
        <v>0</v>
      </c>
      <c r="F2" s="105">
        <v>337.11500000000001</v>
      </c>
    </row>
    <row r="3" spans="1:8" ht="17.25" customHeight="1" x14ac:dyDescent="0.25"/>
    <row r="4" spans="1:8" ht="21.75" customHeight="1" thickBot="1" x14ac:dyDescent="0.3">
      <c r="A4" s="142" t="s">
        <v>106</v>
      </c>
      <c r="B4" s="142"/>
      <c r="C4" s="142"/>
      <c r="D4" s="142"/>
      <c r="E4" s="142"/>
      <c r="F4" s="44"/>
    </row>
    <row r="5" spans="1:8" ht="26.25" customHeight="1" thickBot="1" x14ac:dyDescent="0.3">
      <c r="A5" s="48" t="s">
        <v>10</v>
      </c>
      <c r="B5" s="35" t="s">
        <v>11</v>
      </c>
      <c r="C5" s="8" t="s">
        <v>12</v>
      </c>
      <c r="D5" s="9" t="s">
        <v>13</v>
      </c>
      <c r="E5" s="8" t="s">
        <v>14</v>
      </c>
      <c r="F5" s="49" t="s">
        <v>15</v>
      </c>
    </row>
    <row r="6" spans="1:8" ht="22.5" customHeight="1" x14ac:dyDescent="0.4">
      <c r="A6" s="103">
        <v>1</v>
      </c>
      <c r="B6" s="129" t="s">
        <v>92</v>
      </c>
      <c r="C6" s="130" t="s">
        <v>21</v>
      </c>
      <c r="D6" s="131">
        <v>1770</v>
      </c>
      <c r="E6" s="55">
        <v>0</v>
      </c>
      <c r="F6" s="126">
        <f>D6*E6</f>
        <v>0</v>
      </c>
    </row>
    <row r="7" spans="1:8" s="71" customFormat="1" ht="22.5" customHeight="1" x14ac:dyDescent="0.4">
      <c r="A7" s="51">
        <f t="shared" ref="A7:A9" si="0">A6+1</f>
        <v>2</v>
      </c>
      <c r="B7" s="82" t="s">
        <v>93</v>
      </c>
      <c r="C7" s="81" t="s">
        <v>21</v>
      </c>
      <c r="D7" s="93">
        <v>1770</v>
      </c>
      <c r="E7" s="10">
        <v>0</v>
      </c>
      <c r="F7" s="50">
        <f t="shared" ref="F6:F12" si="1">D7*E7</f>
        <v>0</v>
      </c>
    </row>
    <row r="8" spans="1:8" ht="22.5" customHeight="1" x14ac:dyDescent="0.4">
      <c r="A8" s="51">
        <f t="shared" si="0"/>
        <v>3</v>
      </c>
      <c r="B8" s="62" t="s">
        <v>97</v>
      </c>
      <c r="C8" s="7" t="s">
        <v>19</v>
      </c>
      <c r="D8" s="23">
        <v>2</v>
      </c>
      <c r="E8" s="10">
        <v>0</v>
      </c>
      <c r="F8" s="50">
        <f t="shared" si="1"/>
        <v>0</v>
      </c>
    </row>
    <row r="9" spans="1:8" ht="22.5" customHeight="1" x14ac:dyDescent="0.4">
      <c r="A9" s="51">
        <f t="shared" si="0"/>
        <v>4</v>
      </c>
      <c r="B9" s="62" t="s">
        <v>96</v>
      </c>
      <c r="C9" s="7" t="s">
        <v>20</v>
      </c>
      <c r="D9" s="23">
        <v>85</v>
      </c>
      <c r="E9" s="10">
        <v>0</v>
      </c>
      <c r="F9" s="50">
        <f>D9*E9</f>
        <v>0</v>
      </c>
    </row>
    <row r="10" spans="1:8" ht="22.5" customHeight="1" x14ac:dyDescent="0.4">
      <c r="A10" s="51"/>
      <c r="B10" s="28"/>
      <c r="C10" s="7"/>
      <c r="D10" s="23"/>
      <c r="E10" s="10"/>
      <c r="F10" s="50"/>
      <c r="H10" s="5"/>
    </row>
    <row r="11" spans="1:8" ht="22.5" customHeight="1" x14ac:dyDescent="0.4">
      <c r="A11" s="51"/>
      <c r="B11" s="132" t="s">
        <v>94</v>
      </c>
      <c r="C11" s="7"/>
      <c r="D11" s="23"/>
      <c r="E11" s="10"/>
      <c r="F11" s="50"/>
      <c r="H11" s="5"/>
    </row>
    <row r="12" spans="1:8" ht="22.5" customHeight="1" x14ac:dyDescent="0.4">
      <c r="A12" s="51"/>
      <c r="B12" s="61" t="s">
        <v>95</v>
      </c>
      <c r="C12" s="7" t="s">
        <v>20</v>
      </c>
      <c r="D12" s="23">
        <v>697</v>
      </c>
      <c r="E12" s="10">
        <v>0</v>
      </c>
      <c r="F12" s="50">
        <f t="shared" si="1"/>
        <v>0</v>
      </c>
      <c r="H12" s="5"/>
    </row>
    <row r="13" spans="1:8" ht="22.5" customHeight="1" thickBot="1" x14ac:dyDescent="0.45">
      <c r="A13" s="102"/>
      <c r="B13" s="32"/>
      <c r="C13" s="22"/>
      <c r="D13" s="33"/>
      <c r="E13" s="21"/>
      <c r="F13" s="128"/>
      <c r="H13" s="5"/>
    </row>
    <row r="14" spans="1:8" ht="22.5" customHeight="1" x14ac:dyDescent="0.4">
      <c r="A14" s="6"/>
      <c r="B14" s="28"/>
      <c r="C14" s="7"/>
      <c r="D14" s="23"/>
      <c r="E14" s="58" t="s">
        <v>17</v>
      </c>
      <c r="F14" s="55">
        <f>SUM(F6:F13)</f>
        <v>0</v>
      </c>
    </row>
    <row r="15" spans="1:8" ht="52.5" customHeight="1" x14ac:dyDescent="0.25">
      <c r="A15" s="20" t="s">
        <v>35</v>
      </c>
      <c r="B15" s="146" t="s">
        <v>5</v>
      </c>
      <c r="C15" s="146"/>
      <c r="D15" s="146"/>
      <c r="E15" s="146"/>
      <c r="F15" s="146"/>
    </row>
    <row r="16" spans="1:8" ht="90" customHeight="1" x14ac:dyDescent="0.25">
      <c r="A16" s="20" t="s">
        <v>35</v>
      </c>
      <c r="B16" s="144" t="s">
        <v>6</v>
      </c>
      <c r="C16" s="144"/>
      <c r="D16" s="144"/>
      <c r="E16" s="144"/>
      <c r="F16" s="144"/>
    </row>
    <row r="17" spans="1:6" ht="69.75" customHeight="1" x14ac:dyDescent="0.25">
      <c r="A17" s="20" t="s">
        <v>35</v>
      </c>
      <c r="B17" s="144" t="s">
        <v>45</v>
      </c>
      <c r="C17" s="144"/>
      <c r="D17" s="144"/>
      <c r="E17" s="144"/>
      <c r="F17" s="144"/>
    </row>
    <row r="18" spans="1:6" ht="22.5" customHeight="1" x14ac:dyDescent="0.25">
      <c r="E18" s="27" t="s">
        <v>7</v>
      </c>
      <c r="F18" s="2"/>
    </row>
    <row r="19" spans="1:6" ht="22.5" customHeight="1" x14ac:dyDescent="0.25">
      <c r="E19" s="27" t="s">
        <v>8</v>
      </c>
      <c r="F19" s="3"/>
    </row>
  </sheetData>
  <mergeCells count="6">
    <mergeCell ref="B17:F17"/>
    <mergeCell ref="B1:D1"/>
    <mergeCell ref="B2:D2"/>
    <mergeCell ref="A4:E4"/>
    <mergeCell ref="B15:F15"/>
    <mergeCell ref="B16:F16"/>
  </mergeCells>
  <pageMargins left="0.56000000000000005" right="0.2" top="0.52" bottom="0.25" header="0.5" footer="0.3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1300.2550 Grading</vt:lpstr>
      <vt:lpstr>BID SUMMARY WEST</vt:lpstr>
      <vt:lpstr>EROSION CONTROL WEST</vt:lpstr>
      <vt:lpstr>WATER WEST</vt:lpstr>
      <vt:lpstr>1300.3316 Collector Street</vt:lpstr>
      <vt:lpstr>STREETS AND DRIVE WEST</vt:lpstr>
      <vt:lpstr>'1300.2550 Grading'!Print_Area</vt:lpstr>
      <vt:lpstr>'1300.3316 Collector Street'!Print_Area</vt:lpstr>
      <vt:lpstr>'BID SUMMARY WEST'!Print_Area</vt:lpstr>
      <vt:lpstr>'EROSION CONTROL WEST'!Print_Area</vt:lpstr>
      <vt:lpstr>'STREETS AND DRIVE WEST'!Print_Area</vt:lpstr>
      <vt:lpstr>'WATER WEST'!Print_Area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HMT Engineering</cp:lastModifiedBy>
  <cp:revision/>
  <cp:lastPrinted>2026-01-28T01:43:53Z</cp:lastPrinted>
  <dcterms:created xsi:type="dcterms:W3CDTF">2009-02-11T21:40:13Z</dcterms:created>
  <dcterms:modified xsi:type="dcterms:W3CDTF">2026-01-28T15:14:28Z</dcterms:modified>
  <cp:category/>
  <cp:contentStatus/>
</cp:coreProperties>
</file>