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N:\_Projects\337 - Lennar\115 - Overall Improvements - Sewer, Water, Drainage, Permitting &amp; Construction\Construction Admin\Public Bid\WEST\Addendum 3\"/>
    </mc:Choice>
  </mc:AlternateContent>
  <xr:revisionPtr revIDLastSave="0" documentId="13_ncr:1_{D7E3DB31-1456-4A08-AD04-2AEF57248469}" xr6:coauthVersionLast="47" xr6:coauthVersionMax="47" xr10:uidLastSave="{00000000-0000-0000-0000-000000000000}"/>
  <bookViews>
    <workbookView xWindow="-120" yWindow="-120" windowWidth="29040" windowHeight="15720" tabRatio="836" firstSheet="1" activeTab="4" xr2:uid="{00000000-000D-0000-FFFF-FFFF00000000}"/>
  </bookViews>
  <sheets>
    <sheet name="1300.2550 Grading" sheetId="35" state="hidden" r:id="rId1"/>
    <sheet name="BID SUMMARY" sheetId="45" r:id="rId2"/>
    <sheet name="ADMINISTRATION" sheetId="46" r:id="rId3"/>
    <sheet name="1300.2555 Clearing TPDES" sheetId="7" r:id="rId4"/>
    <sheet name="1300.2850 Water" sheetId="43" r:id="rId5"/>
    <sheet name="1300.3316 Collector Street" sheetId="33" state="hidden" r:id="rId6"/>
    <sheet name="1300.3316 Streets" sheetId="44" r:id="rId7"/>
  </sheets>
  <definedNames>
    <definedName name="_xlnm.Print_Area" localSheetId="0">'1300.2550 Grading'!$A$1:$F$18</definedName>
    <definedName name="_xlnm.Print_Area" localSheetId="3">'1300.2555 Clearing TPDES'!$A$1:$F$19</definedName>
    <definedName name="_xlnm.Print_Area" localSheetId="4">'1300.2850 Water'!$A$1:$F$31</definedName>
    <definedName name="_xlnm.Print_Area" localSheetId="5">'1300.3316 Collector Street'!$A$1:$F$26</definedName>
    <definedName name="_xlnm.Print_Area" localSheetId="6">'1300.3316 Streets'!$A$1:$F$21</definedName>
    <definedName name="_xlnm.Print_Area" localSheetId="2">ADMINISTRATION!$A$1:$F$15</definedName>
    <definedName name="_xlnm.Print_Area" localSheetId="1">'BID SUMMARY'!$A$1:$F$33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44" l="1"/>
  <c r="F1" i="43"/>
  <c r="F1" i="7"/>
  <c r="F1" i="46"/>
  <c r="F1" i="45"/>
  <c r="G24" i="46" l="1"/>
  <c r="H23" i="46"/>
  <c r="K22" i="46"/>
  <c r="H22" i="46"/>
  <c r="L21" i="46"/>
  <c r="H21" i="46"/>
  <c r="L20" i="46"/>
  <c r="H20" i="46"/>
  <c r="H24" i="46" s="1"/>
  <c r="L22" i="46" l="1"/>
  <c r="A7" i="44"/>
  <c r="A8" i="44" s="1"/>
  <c r="A9" i="44" s="1"/>
  <c r="D7" i="43" l="1"/>
  <c r="A7" i="43"/>
  <c r="A8" i="43" s="1"/>
  <c r="A9" i="43" s="1"/>
  <c r="A10" i="43" s="1"/>
  <c r="A11" i="43" s="1"/>
  <c r="A12" i="43" s="1"/>
  <c r="A13" i="43" s="1"/>
  <c r="A14" i="43" s="1"/>
  <c r="A15" i="43" s="1"/>
  <c r="A16" i="43" s="1"/>
  <c r="A17" i="43" s="1"/>
  <c r="A18" i="43" s="1"/>
  <c r="A19" i="43" s="1"/>
  <c r="A20" i="43" s="1"/>
  <c r="A21" i="43" s="1"/>
  <c r="A22" i="43" s="1"/>
  <c r="F9" i="35" l="1"/>
  <c r="F2" i="35" l="1"/>
  <c r="F1" i="35"/>
  <c r="F8" i="35" l="1"/>
  <c r="F7" i="35" l="1"/>
  <c r="P14" i="33" l="1"/>
  <c r="P15" i="33" s="1"/>
  <c r="O13" i="33"/>
  <c r="M6" i="33"/>
  <c r="N6" i="33" s="1"/>
  <c r="G8" i="33"/>
  <c r="J18" i="33" l="1"/>
  <c r="J13" i="33"/>
  <c r="J14" i="33" s="1"/>
  <c r="M18" i="33"/>
  <c r="L15" i="33"/>
  <c r="L16" i="33" s="1"/>
  <c r="M17" i="33" s="1"/>
  <c r="L26" i="7"/>
  <c r="M25" i="7"/>
  <c r="M24" i="7"/>
  <c r="H28" i="7"/>
  <c r="I25" i="7"/>
  <c r="I26" i="7"/>
  <c r="I27" i="7"/>
  <c r="I24" i="7"/>
  <c r="M26" i="7" l="1"/>
  <c r="I28" i="7"/>
  <c r="F19" i="33"/>
  <c r="F18" i="33"/>
  <c r="F17" i="33"/>
  <c r="F15" i="33"/>
  <c r="F12" i="33"/>
  <c r="F11" i="33"/>
  <c r="F10" i="33"/>
  <c r="F9" i="33"/>
  <c r="A7" i="33"/>
  <c r="A8" i="33" s="1"/>
  <c r="A9" i="33" s="1"/>
  <c r="A10" i="33" s="1"/>
  <c r="A11" i="33" s="1"/>
  <c r="A12" i="33" s="1"/>
  <c r="A13" i="33" s="1"/>
  <c r="A14" i="33" s="1"/>
  <c r="A15" i="33" s="1"/>
  <c r="A7" i="7"/>
  <c r="A8" i="7" s="1"/>
  <c r="A9" i="7" s="1"/>
  <c r="A10" i="7" s="1"/>
  <c r="A11" i="7" s="1"/>
  <c r="A17" i="33" l="1"/>
  <c r="A18" i="33" s="1"/>
  <c r="A19" i="33" s="1"/>
  <c r="F20" i="33"/>
</calcChain>
</file>

<file path=xl/sharedStrings.xml><?xml version="1.0" encoding="utf-8"?>
<sst xmlns="http://schemas.openxmlformats.org/spreadsheetml/2006/main" count="280" uniqueCount="119">
  <si>
    <t>Job No.</t>
  </si>
  <si>
    <t>BID SUMMARY</t>
  </si>
  <si>
    <t>1300.3316 STREET IMPROVEMENTS</t>
  </si>
  <si>
    <t>TOTAL BASE BID:</t>
  </si>
  <si>
    <t>*</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</si>
  <si>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</si>
  <si>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</si>
  <si>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Bidders Initials</t>
  </si>
  <si>
    <t>Date</t>
  </si>
  <si>
    <t xml:space="preserve">BID PROPOSAL SUMMARY
                                                                        </t>
  </si>
  <si>
    <t>NO.</t>
  </si>
  <si>
    <t>DESCRIPTION</t>
  </si>
  <si>
    <t>UNIT OF MEASURE</t>
  </si>
  <si>
    <t>APPROX. QUANTITIES</t>
  </si>
  <si>
    <t>UNIT PRICES</t>
  </si>
  <si>
    <t>COST</t>
  </si>
  <si>
    <t>CY</t>
  </si>
  <si>
    <t>TOTAL COST</t>
  </si>
  <si>
    <t>Stabilized Construction Entrance</t>
  </si>
  <si>
    <t>EA</t>
  </si>
  <si>
    <t>LF</t>
  </si>
  <si>
    <t>SY</t>
  </si>
  <si>
    <t xml:space="preserve">4' Sidewalk </t>
  </si>
  <si>
    <t xml:space="preserve">LS </t>
  </si>
  <si>
    <t>Concrete Curb and Gutter</t>
  </si>
  <si>
    <t>ADA Ramps</t>
  </si>
  <si>
    <t>C2.01, also hammer head curb and gutter area?</t>
  </si>
  <si>
    <t>Prepared by:</t>
  </si>
  <si>
    <t>Reviewed by:</t>
  </si>
  <si>
    <t>JK</t>
  </si>
  <si>
    <t>X</t>
  </si>
  <si>
    <t>tee</t>
  </si>
  <si>
    <t>12-8 reducer</t>
  </si>
  <si>
    <t>rwgv</t>
  </si>
  <si>
    <t>Prime coat shall be included in costs of related bid items</t>
  </si>
  <si>
    <t>**</t>
  </si>
  <si>
    <t xml:space="preserve">No separate payment shall be made for utility excavation. Excess material generated from excavation shall be processed and used to meet the fill requirements for the project or hauled off and disposed of by the constractor. Include costs in related bid items. </t>
  </si>
  <si>
    <t>End of Road (Bollards and Markers)</t>
  </si>
  <si>
    <t>Signage Striping</t>
  </si>
  <si>
    <t>R.O.W. Clearing and Grubbing</t>
  </si>
  <si>
    <t xml:space="preserve">R.O.W. Revegetation </t>
  </si>
  <si>
    <t xml:space="preserve">BIDDER'S NAME: </t>
  </si>
  <si>
    <t xml:space="preserve">ADDRESS: </t>
  </si>
  <si>
    <t xml:space="preserve">SIGNATURE AND TITLE: </t>
  </si>
  <si>
    <t xml:space="preserve">DATE: </t>
  </si>
  <si>
    <t>Street sections provided above are directly from the City of New Braunfels "One &amp; Two Family Residential Local" detail. The Geotechnical Engineer has provided alternate options involving geogrid and lime stabilization that result in reduced base sections. Please note that even if instructed to use an alternate street section, that all requirements in the City of New Braunfels detail shall be met, including, but not limited to, the base being extended 1 foot beyond the back of curb with a 6" minimum thickness.</t>
  </si>
  <si>
    <t>Sky Ranch Unit 2A</t>
  </si>
  <si>
    <t>01.10.25</t>
  </si>
  <si>
    <t>AE</t>
  </si>
  <si>
    <t>Trech Excavation Protection</t>
  </si>
  <si>
    <t>15" Flex Base (Collector)</t>
  </si>
  <si>
    <t>6" Lime Stabalized Subgrade</t>
  </si>
  <si>
    <t>GAL</t>
  </si>
  <si>
    <t>Prime Coat</t>
  </si>
  <si>
    <t>4-7" Hike &amp; Bike Trail Aggregate</t>
  </si>
  <si>
    <t>5" Concrete Pavement</t>
  </si>
  <si>
    <t>rock berm</t>
  </si>
  <si>
    <t>earthen berm</t>
  </si>
  <si>
    <t>3" HMAC Type "D" with Prime Coat (Collector)</t>
  </si>
  <si>
    <t>HMAC COLECTOR</t>
  </si>
  <si>
    <t>SIDEWALK</t>
  </si>
  <si>
    <t>CG</t>
  </si>
  <si>
    <t>hike/bike</t>
  </si>
  <si>
    <t>FLEX</t>
  </si>
  <si>
    <t>4 BENCHES</t>
  </si>
  <si>
    <r>
      <t xml:space="preserve">Commence of Construction:
1.   Initial project clearing will need to be limited to the locations of the proposed temporary SWP3 Best Management Practices (BMP) designed by the engineer.   These BMPs may include, but are not limited to:
Stabilized Construction Exit(s), Silt Fence, Discharge Point Rock Berms/Check Dams, Trash containment, Temporary Sediment Basins (if applicable), Demarcation of protected site features  for example; Wetlands, Environmental Buffers, Caves or Solution Features,  and Habitats, 
2.   Prior to commencement of additional clearing or earth disturbing activities, the proposed BMPs will need to be installed by the Contractor and inspected by a Lennar Representative.   Contractor must provide at minimum, 48-hours of notice to Lennar when the BMPs are scheduled to be installed and completed.  The Lennar Representative will coordinate the Land Development Manager to release the project for construction. </t>
    </r>
    <r>
      <rPr>
        <b/>
        <sz val="9"/>
        <rFont val="Arial"/>
        <family val="2"/>
      </rPr>
      <t xml:space="preserve">
 When the project is located within the Bexar County controlled MS4, the Contractor must provide 48-hours of notice to the assigned Bexar County SWP3 Inspector noted on the Storm Water Quality (SWQ) permit letter.
</t>
    </r>
    <r>
      <rPr>
        <sz val="9"/>
        <rFont val="Arial"/>
        <family val="2"/>
      </rPr>
      <t xml:space="preserve">3.   When a Temporary Sediment Basin is required for the project, limited clearing of the proposed basin location and any material borrow areas to construct the Temporary Sediment Basin may occur during the initial BMP installation period.  The Temporary Sediment Basin must be completely constructed to Engineer’s design.  This may include the following; Construction of the dewatering structure (Riser Pipe or Fair Cloth Skimmer and pump), Construction of the Emergency Overflow Structure, Installation of a sediment depth marker.  Note-Once accessible to appropriate equipment, the only the Temporary Sediment Basin berms/slopes shall be temporarily stabilized. 
4.  General Contractor is to maintain all pollution control measures in effective operating condition throughout the contract period to the extent achievable.  To ensure BMPs are operating effectively, and in accordance with the Construction General Permit, Lennar will provide regular and if applicable, post-rain event BMP inspections and inspection reports.  The General Contractor will be provided an electronic copy of the BMP inspection report via email.   weekly regarding issues with BMPs at the project through the Lennar SWP3 Inspection process.  Items noted in the BMP Inspection report must be addressed by the General Contractor as soon as possible, and within 7 calendar days.  General Contractor shall provide documentation to the assigned Lennar Land Development Project Manager to include:
a. Actions taken in response to the BMP inspection report and date(s) the actions were completed or, 
b. Statement of extenuating circumstance as to why an item could not be completed within the 7-day timeframe and proposed scheduled date of completion.
5. Contractor to maintain Spill Response Supplies/Kit at the project location while actively working onsite. 
6. When dewatering activities discharge into onsite creeks or rivers, or discharge outside the limits of construction, daily dewatering inspections must be documented in accordance with the 03.05.2023 TCEQ Construction General Permit.  Daily report must be sent to Lennar within 24-hours.                                </t>
    </r>
  </si>
  <si>
    <t>All embankment areas shall be placed and compacted in accordance with the project specification. 79G letters will need to be provided for embankment in proposed and future residential lot areas.</t>
  </si>
  <si>
    <t>Contractor to field verify and survey the existing site topography and submit information to engineer prior to submitting final bid for verification. No shrinkage or swelling factor is accounted for in the engineering excavation and embankment quantities. Contractor to adjust unit price as he deems necessary to account for shrinkage and swelling.</t>
  </si>
  <si>
    <t>BID PROPOSAL SCHEDULE
KYNDWOOD  UNIT 2 &amp; 2A</t>
  </si>
  <si>
    <t>No shrinkage or swelling factor is accounted for in the engineering excavation and embankment quantities. Contractor to adjust unit price as he deems necessary to account for shrinkage and swelling.</t>
  </si>
  <si>
    <t>All final lot grading shall be compacted in accordance with notes on the Lot Grading Plan, see sheets C3.0, C3.1, C3.2.</t>
  </si>
  <si>
    <t>Lot Excavation</t>
  </si>
  <si>
    <t>Lot Embankment</t>
  </si>
  <si>
    <t>1300.2550 GRADING IMPROVEMENTS</t>
  </si>
  <si>
    <t>Fire Hydrant Assembly with 6" Gate Valve</t>
  </si>
  <si>
    <t>KD</t>
  </si>
  <si>
    <t>COLINA RANCH UNIT 1</t>
  </si>
  <si>
    <t>16" C-900 PVC Pipe</t>
  </si>
  <si>
    <t>16" Gate Valve MJ with box</t>
  </si>
  <si>
    <t>Import From Botanical Farms</t>
  </si>
  <si>
    <t>PERFORMANCE AND PAYMENT BOND</t>
  </si>
  <si>
    <t>***</t>
  </si>
  <si>
    <t>Re-inspections and cancellation fees from Geotech will be paid by contractor.</t>
  </si>
  <si>
    <t>TOTAL BID:</t>
  </si>
  <si>
    <t xml:space="preserve">Silt Fence </t>
  </si>
  <si>
    <t>Air release Valve</t>
  </si>
  <si>
    <t>16" Mechanical Joint DI full body sleeve</t>
  </si>
  <si>
    <t>16" Cap</t>
  </si>
  <si>
    <t>Tree Protection</t>
  </si>
  <si>
    <t>Temporary spoils and staging area</t>
  </si>
  <si>
    <t>Alt. Bid item</t>
  </si>
  <si>
    <t>2" Temporary Blowoff</t>
  </si>
  <si>
    <t>BID PROPOSAL
COLINA RANCH WEST OFFSITE WATER IMPROVEMENTS</t>
  </si>
  <si>
    <t>COLINA RANCH WEST OFFSITE WATER IMPROVEMENTS</t>
  </si>
  <si>
    <t>16" x 6" Tee</t>
  </si>
  <si>
    <t>11.25°  16" Bend</t>
  </si>
  <si>
    <t>22.5° 16" Bend</t>
  </si>
  <si>
    <t>45°  16" Bend</t>
  </si>
  <si>
    <t>Rock Trenching</t>
  </si>
  <si>
    <t>Clearing and Grubbing</t>
  </si>
  <si>
    <t>Connect to Existing Waterline</t>
  </si>
  <si>
    <t>LENGTH CALLED OUT IN PLANS NOW</t>
  </si>
  <si>
    <t>Mobilization</t>
  </si>
  <si>
    <t>LS</t>
  </si>
  <si>
    <t>Reconnect Existing Services</t>
  </si>
  <si>
    <t>Reconnect Existing Fire Hydrants</t>
  </si>
  <si>
    <t>30" Steel Casing (Boring under Union Wine Rd)</t>
  </si>
  <si>
    <t>30" Steel Casing (Trenching over Vista Ridge Waterline)</t>
  </si>
  <si>
    <t>12" CMP Driveway Culvert</t>
  </si>
  <si>
    <t>Repave Driveway (Base/Caliche Driveway)</t>
  </si>
  <si>
    <t>Repave Driveway (Concrete Driveway)</t>
  </si>
  <si>
    <t>Remove &amp; Replace Gate</t>
  </si>
  <si>
    <t>Remove and Replace Wooden Fence</t>
  </si>
  <si>
    <t>ADMINISTRATION</t>
  </si>
  <si>
    <t xml:space="preserve">Total Bid shall include Warranty Assignments or Bonds, Per City of New Braunfels, and GVSUD Requirements. </t>
  </si>
  <si>
    <t>1300.2555 EROSION AND SEDIMENTATION CONTROL</t>
  </si>
  <si>
    <t>1300.2850 WATER IMPROVEMENTS</t>
  </si>
  <si>
    <t>Demo Concrete Drveway</t>
  </si>
  <si>
    <t>Bore Under Driveway (10'-20' length)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</si>
</sst>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
    <numFmt numFmtId="165" formatCode="####"/>
    <numFmt numFmtId="166" formatCode="#"/>
    <numFmt numFmtId="167" formatCode="#,###"/>
    <numFmt numFmtId="168" formatCode="&quot;$&quot;#,##0.00"/>
    <numFmt numFmtId="169" formatCode="0.000"/>
  </numFmts>
  <fonts count="18" x14ac:knownFonts="1">
    <font>
      <sz val="10"/>
      <name val="Arial"/>
    </font>
    <font>
      <b/>
      <sz val="10"/>
      <name val="Arial"/>
      <family val="2"/>
    </font>
    <font>
      <sz val="10"/>
      <name val="Arial"/>
      <family val="2"/>
    </font>
    <font>
      <b/>
      <sz val="14"/>
      <name val="Arial"/>
      <family val="2"/>
    </font>
    <font>
      <sz val="12"/>
      <name val="Arial"/>
      <family val="2"/>
    </font>
    <font>
      <sz val="14"/>
      <name val="Arial"/>
      <family val="2"/>
    </font>
    <font>
      <u val="singleAccounting"/>
      <sz val="10"/>
      <name val="Arial"/>
      <family val="2"/>
    </font>
    <font>
      <u/>
      <sz val="10"/>
      <name val="Arial"/>
      <family val="2"/>
    </font>
    <font>
      <sz val="12"/>
      <name val="Times New Roman"/>
      <family val="1"/>
    </font>
    <font>
      <b/>
      <sz val="12"/>
      <name val="Arial"/>
      <family val="2"/>
    </font>
    <font>
      <sz val="11"/>
      <color theme="1"/>
      <name val="Calibri"/>
      <family val="2"/>
      <scheme val="minor"/>
    </font>
    <font>
      <sz val="10"/>
      <color theme="1"/>
      <name val="Arial"/>
      <family val="2"/>
    </font>
    <font>
      <sz val="9"/>
      <name val="Arial"/>
      <family val="2"/>
    </font>
    <font>
      <b/>
      <sz val="9"/>
      <name val="Arial"/>
      <family val="2"/>
    </font>
    <font>
      <sz val="10"/>
      <color rgb="FFFF0000"/>
      <name val="Arial"/>
      <family val="2"/>
    </font>
    <font>
      <sz val="10"/>
      <color rgb="FF66FF66"/>
      <name val="Arial"/>
      <family val="2"/>
    </font>
    <font>
      <sz val="10"/>
      <color rgb="FF0000FF"/>
      <name val="Arial"/>
      <family val="2"/>
    </font>
    <font>
      <sz val="8"/>
      <name val="Arial"/>
      <family val="2"/>
    </font>
  </fonts>
  <fills count="5">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s>
  <cellStyleXfs count="4">
    <xf numFmtId="0" fontId="0" fillId="0" borderId="0"/>
    <xf numFmtId="0" fontId="10" fillId="0" borderId="0"/>
    <xf numFmtId="0" fontId="2" fillId="0" borderId="0"/>
    <xf numFmtId="0" fontId="8" fillId="0" borderId="0"/>
  </cellStyleXfs>
  <cellXfs count="158">
    <xf numFmtId="0" fontId="0" fillId="0" borderId="0" xfId="0"/>
    <xf numFmtId="44" fontId="0" fillId="0" borderId="0" xfId="0" applyNumberFormat="1"/>
    <xf numFmtId="0" fontId="0" fillId="0" borderId="1" xfId="0" applyBorder="1"/>
    <xf numFmtId="0" fontId="0" fillId="0" borderId="2" xfId="0" applyBorder="1"/>
    <xf numFmtId="2" fontId="0" fillId="0" borderId="0" xfId="0" applyNumberFormat="1"/>
    <xf numFmtId="0" fontId="2" fillId="0" borderId="0" xfId="0" applyFont="1"/>
    <xf numFmtId="0" fontId="2" fillId="0" borderId="0" xfId="0" applyFont="1" applyAlignment="1">
      <alignment horizontal="center" vertical="center"/>
    </xf>
    <xf numFmtId="166" fontId="2" fillId="0" borderId="0" xfId="0" applyNumberFormat="1" applyFont="1" applyAlignment="1">
      <alignment horizontal="center" vertical="center"/>
    </xf>
    <xf numFmtId="166" fontId="1" fillId="0" borderId="3"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44" fontId="6" fillId="0" borderId="0" xfId="0" applyNumberFormat="1" applyFont="1" applyAlignment="1">
      <alignment horizontal="left"/>
    </xf>
    <xf numFmtId="0" fontId="2" fillId="0" borderId="0" xfId="0" applyFont="1" applyAlignment="1">
      <alignment horizontal="right"/>
    </xf>
    <xf numFmtId="1" fontId="2" fillId="0" borderId="0" xfId="0" applyNumberFormat="1" applyFont="1" applyAlignment="1">
      <alignment horizontal="center" vertical="center"/>
    </xf>
    <xf numFmtId="44" fontId="2" fillId="0" borderId="0" xfId="0" applyNumberFormat="1" applyFont="1" applyAlignment="1">
      <alignment horizontal="left"/>
    </xf>
    <xf numFmtId="166" fontId="1"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164" fontId="7" fillId="0" borderId="0" xfId="0" applyNumberFormat="1" applyFont="1" applyAlignment="1">
      <alignment horizontal="center" vertical="center"/>
    </xf>
    <xf numFmtId="164" fontId="7" fillId="0" borderId="0" xfId="0" applyNumberFormat="1" applyFont="1" applyAlignment="1">
      <alignment horizontal="left" vertical="center"/>
    </xf>
    <xf numFmtId="0" fontId="2" fillId="0" borderId="0" xfId="0" applyFont="1" applyAlignment="1">
      <alignment horizontal="left" vertical="center"/>
    </xf>
    <xf numFmtId="3" fontId="0" fillId="0" borderId="0" xfId="0" applyNumberFormat="1" applyAlignment="1">
      <alignment horizontal="center" vertical="center"/>
    </xf>
    <xf numFmtId="0" fontId="2" fillId="0" borderId="0" xfId="0" applyFont="1" applyAlignment="1">
      <alignment horizontal="right" vertical="top"/>
    </xf>
    <xf numFmtId="44" fontId="6" fillId="0" borderId="4" xfId="0" applyNumberFormat="1" applyFont="1" applyBorder="1" applyAlignment="1">
      <alignment horizontal="left"/>
    </xf>
    <xf numFmtId="166" fontId="2" fillId="0" borderId="4" xfId="0" applyNumberFormat="1" applyFont="1" applyBorder="1" applyAlignment="1">
      <alignment horizontal="center" vertical="center"/>
    </xf>
    <xf numFmtId="3" fontId="11" fillId="0" borderId="0" xfId="0" applyNumberFormat="1" applyFont="1" applyAlignment="1">
      <alignment horizontal="center" vertical="center"/>
    </xf>
    <xf numFmtId="44" fontId="2" fillId="0" borderId="4" xfId="0" applyNumberFormat="1" applyFont="1" applyBorder="1" applyAlignment="1">
      <alignment horizontal="left"/>
    </xf>
    <xf numFmtId="3" fontId="0" fillId="0" borderId="0" xfId="0" applyNumberFormat="1"/>
    <xf numFmtId="0" fontId="2" fillId="0" borderId="0" xfId="0" applyFont="1" applyAlignment="1">
      <alignment horizontal="right" vertical="center"/>
    </xf>
    <xf numFmtId="0" fontId="1" fillId="0" borderId="0" xfId="0" applyFont="1" applyAlignment="1">
      <alignment horizontal="right"/>
    </xf>
    <xf numFmtId="1" fontId="2" fillId="0" borderId="0" xfId="0" applyNumberFormat="1" applyFont="1" applyAlignment="1">
      <alignment vertical="center" wrapText="1"/>
    </xf>
    <xf numFmtId="44" fontId="1" fillId="0" borderId="0" xfId="0" applyNumberFormat="1" applyFont="1" applyAlignment="1">
      <alignment horizontal="right"/>
    </xf>
    <xf numFmtId="0" fontId="1" fillId="0" borderId="0" xfId="0" applyFont="1" applyAlignment="1">
      <alignment horizontal="right" vertical="top"/>
    </xf>
    <xf numFmtId="166" fontId="1" fillId="0" borderId="0" xfId="0" applyNumberFormat="1" applyFont="1" applyAlignment="1">
      <alignment horizontal="right" vertical="center"/>
    </xf>
    <xf numFmtId="1" fontId="2" fillId="0" borderId="4" xfId="0" applyNumberFormat="1" applyFont="1" applyBorder="1" applyAlignment="1">
      <alignment vertical="center" wrapText="1"/>
    </xf>
    <xf numFmtId="3" fontId="11" fillId="0" borderId="4" xfId="0" applyNumberFormat="1" applyFont="1" applyBorder="1" applyAlignment="1">
      <alignment horizontal="center" vertical="center"/>
    </xf>
    <xf numFmtId="167" fontId="1" fillId="0" borderId="0" xfId="0" applyNumberFormat="1" applyFont="1" applyAlignment="1">
      <alignment horizontal="center" vertical="center"/>
    </xf>
    <xf numFmtId="165" fontId="1" fillId="0" borderId="3" xfId="0" applyNumberFormat="1" applyFont="1" applyBorder="1" applyAlignment="1">
      <alignment horizontal="center" vertical="center"/>
    </xf>
    <xf numFmtId="166" fontId="1" fillId="0" borderId="0" xfId="0" applyNumberFormat="1" applyFont="1" applyAlignment="1">
      <alignment horizontal="center" vertical="center"/>
    </xf>
    <xf numFmtId="166" fontId="1" fillId="0" borderId="0" xfId="0" applyNumberFormat="1" applyFont="1" applyAlignment="1">
      <alignment horizontal="left" vertical="center"/>
    </xf>
    <xf numFmtId="2" fontId="1" fillId="0" borderId="0" xfId="0" applyNumberFormat="1" applyFont="1" applyAlignment="1">
      <alignment horizontal="center" vertical="center"/>
    </xf>
    <xf numFmtId="168" fontId="1" fillId="0" borderId="0" xfId="0" applyNumberFormat="1" applyFont="1" applyAlignment="1">
      <alignment horizontal="right"/>
    </xf>
    <xf numFmtId="2" fontId="2" fillId="0" borderId="0" xfId="0" applyNumberFormat="1" applyFont="1"/>
    <xf numFmtId="0" fontId="5" fillId="0" borderId="0" xfId="0" applyFont="1" applyAlignment="1">
      <alignment vertical="center" wrapText="1"/>
    </xf>
    <xf numFmtId="0" fontId="0" fillId="0" borderId="0" xfId="0" applyAlignment="1">
      <alignment horizontal="center"/>
    </xf>
    <xf numFmtId="1" fontId="2" fillId="0" borderId="0" xfId="0" applyNumberFormat="1" applyFont="1" applyAlignment="1">
      <alignment horizontal="left" vertical="center"/>
    </xf>
    <xf numFmtId="167" fontId="3" fillId="0" borderId="0" xfId="0" applyNumberFormat="1" applyFont="1" applyAlignment="1">
      <alignment horizontal="center" vertical="center"/>
    </xf>
    <xf numFmtId="166" fontId="2" fillId="0" borderId="0" xfId="0" applyNumberFormat="1" applyFont="1" applyAlignment="1">
      <alignment horizontal="left" vertical="center"/>
    </xf>
    <xf numFmtId="165" fontId="1" fillId="0" borderId="0" xfId="0" applyNumberFormat="1" applyFont="1" applyAlignment="1">
      <alignment horizontal="center" vertical="center"/>
    </xf>
    <xf numFmtId="0" fontId="1" fillId="0" borderId="0" xfId="0" applyFont="1" applyAlignment="1">
      <alignment horizontal="center" vertical="center"/>
    </xf>
    <xf numFmtId="164" fontId="1" fillId="0" borderId="11" xfId="0" applyNumberFormat="1" applyFont="1" applyBorder="1" applyAlignment="1">
      <alignment horizontal="center" vertical="center"/>
    </xf>
    <xf numFmtId="0" fontId="1" fillId="0" borderId="12" xfId="0" applyFont="1" applyBorder="1" applyAlignment="1">
      <alignment horizontal="center" vertical="center"/>
    </xf>
    <xf numFmtId="44" fontId="6" fillId="0" borderId="8" xfId="0" applyNumberFormat="1" applyFont="1" applyBorder="1" applyAlignment="1">
      <alignment horizontal="left"/>
    </xf>
    <xf numFmtId="0" fontId="2" fillId="0" borderId="7" xfId="0" applyFont="1" applyBorder="1" applyAlignment="1">
      <alignment horizontal="center" vertical="center"/>
    </xf>
    <xf numFmtId="166" fontId="2" fillId="0" borderId="7" xfId="0" applyNumberFormat="1" applyFont="1" applyBorder="1" applyAlignment="1">
      <alignment horizontal="center" vertical="center"/>
    </xf>
    <xf numFmtId="0" fontId="2" fillId="0" borderId="0" xfId="0" applyFont="1" applyAlignment="1">
      <alignment horizontal="left" vertical="top" wrapText="1"/>
    </xf>
    <xf numFmtId="0" fontId="0" fillId="2" borderId="0" xfId="0" applyFill="1"/>
    <xf numFmtId="44" fontId="6" fillId="0" borderId="5" xfId="0" applyNumberFormat="1" applyFont="1" applyBorder="1" applyAlignment="1">
      <alignment horizontal="left"/>
    </xf>
    <xf numFmtId="14" fontId="0" fillId="0" borderId="0" xfId="0" applyNumberFormat="1" applyAlignment="1">
      <alignment horizontal="right"/>
    </xf>
    <xf numFmtId="0" fontId="2" fillId="0" borderId="0" xfId="0" applyFont="1" applyAlignment="1">
      <alignment horizontal="left" vertical="top"/>
    </xf>
    <xf numFmtId="168" fontId="1" fillId="0" borderId="5" xfId="0" applyNumberFormat="1" applyFont="1" applyBorder="1" applyAlignment="1">
      <alignment horizontal="right"/>
    </xf>
    <xf numFmtId="0" fontId="0" fillId="0" borderId="4" xfId="0" applyBorder="1"/>
    <xf numFmtId="0" fontId="0" fillId="0" borderId="3" xfId="0" applyBorder="1"/>
    <xf numFmtId="166" fontId="2" fillId="0" borderId="0" xfId="0" applyNumberFormat="1" applyFont="1" applyAlignment="1">
      <alignment vertical="center" wrapText="1"/>
    </xf>
    <xf numFmtId="166" fontId="2" fillId="0" borderId="0" xfId="0" applyNumberFormat="1" applyFont="1" applyAlignment="1">
      <alignment vertical="center"/>
    </xf>
    <xf numFmtId="0" fontId="4" fillId="0" borderId="0" xfId="0" applyFont="1"/>
    <xf numFmtId="0" fontId="4" fillId="0" borderId="4" xfId="0" applyFont="1" applyBorder="1"/>
    <xf numFmtId="0" fontId="4" fillId="0" borderId="3" xfId="0" applyFont="1" applyBorder="1"/>
    <xf numFmtId="0" fontId="0" fillId="0" borderId="0" xfId="0" applyAlignment="1">
      <alignment vertical="center"/>
    </xf>
    <xf numFmtId="0" fontId="2" fillId="0" borderId="0" xfId="0" applyFont="1" applyAlignment="1">
      <alignment vertical="center"/>
    </xf>
    <xf numFmtId="165" fontId="2" fillId="0" borderId="0" xfId="0" applyNumberFormat="1" applyFont="1" applyAlignment="1">
      <alignment horizontal="left" vertical="center"/>
    </xf>
    <xf numFmtId="166" fontId="2" fillId="0" borderId="0" xfId="0" applyNumberFormat="1" applyFont="1" applyAlignment="1">
      <alignment horizontal="center" vertical="center" wrapText="1"/>
    </xf>
    <xf numFmtId="0" fontId="2" fillId="0" borderId="0" xfId="2"/>
    <xf numFmtId="2" fontId="2" fillId="0" borderId="0" xfId="2" applyNumberFormat="1"/>
    <xf numFmtId="0" fontId="2" fillId="0" borderId="2" xfId="2" applyBorder="1"/>
    <xf numFmtId="0" fontId="1" fillId="0" borderId="0" xfId="2" applyFont="1" applyAlignment="1">
      <alignment horizontal="right"/>
    </xf>
    <xf numFmtId="44" fontId="2" fillId="0" borderId="0" xfId="2" applyNumberFormat="1"/>
    <xf numFmtId="0" fontId="2" fillId="0" borderId="1" xfId="2" applyBorder="1"/>
    <xf numFmtId="0" fontId="1" fillId="0" borderId="0" xfId="2" applyFont="1" applyAlignment="1">
      <alignment horizontal="right" vertical="top"/>
    </xf>
    <xf numFmtId="0" fontId="2" fillId="0" borderId="0" xfId="2" applyAlignment="1">
      <alignment horizontal="right" vertical="top"/>
    </xf>
    <xf numFmtId="44" fontId="2" fillId="0" borderId="0" xfId="2" applyNumberFormat="1" applyAlignment="1">
      <alignment horizontal="left"/>
    </xf>
    <xf numFmtId="44" fontId="1" fillId="0" borderId="0" xfId="2" applyNumberFormat="1" applyFont="1" applyAlignment="1">
      <alignment horizontal="right"/>
    </xf>
    <xf numFmtId="166" fontId="2" fillId="0" borderId="0" xfId="2" applyNumberFormat="1" applyAlignment="1">
      <alignment horizontal="center" vertical="center"/>
    </xf>
    <xf numFmtId="166" fontId="2" fillId="0" borderId="0" xfId="2" applyNumberFormat="1" applyAlignment="1">
      <alignment horizontal="left" vertical="center"/>
    </xf>
    <xf numFmtId="1" fontId="2" fillId="0" borderId="0" xfId="2" applyNumberFormat="1" applyAlignment="1">
      <alignment horizontal="center" vertical="center"/>
    </xf>
    <xf numFmtId="0" fontId="2" fillId="0" borderId="0" xfId="2" applyAlignment="1">
      <alignment horizontal="center" vertical="center"/>
    </xf>
    <xf numFmtId="44" fontId="6" fillId="0" borderId="0" xfId="2" applyNumberFormat="1" applyFont="1" applyAlignment="1">
      <alignment horizontal="left"/>
    </xf>
    <xf numFmtId="44" fontId="6" fillId="0" borderId="10" xfId="2" applyNumberFormat="1" applyFont="1" applyBorder="1" applyAlignment="1">
      <alignment horizontal="left"/>
    </xf>
    <xf numFmtId="44" fontId="6" fillId="0" borderId="4" xfId="2" applyNumberFormat="1" applyFont="1" applyBorder="1" applyAlignment="1">
      <alignment horizontal="left"/>
    </xf>
    <xf numFmtId="3" fontId="2" fillId="0" borderId="4" xfId="2" applyNumberFormat="1" applyBorder="1" applyAlignment="1">
      <alignment horizontal="center" vertical="center"/>
    </xf>
    <xf numFmtId="166" fontId="2" fillId="0" borderId="4" xfId="2" applyNumberFormat="1" applyBorder="1" applyAlignment="1">
      <alignment horizontal="center" vertical="center"/>
    </xf>
    <xf numFmtId="166" fontId="2" fillId="0" borderId="4" xfId="2" applyNumberFormat="1" applyBorder="1" applyAlignment="1">
      <alignment horizontal="left" vertical="center"/>
    </xf>
    <xf numFmtId="0" fontId="2" fillId="0" borderId="9" xfId="2" applyBorder="1" applyAlignment="1">
      <alignment horizontal="center" vertical="center"/>
    </xf>
    <xf numFmtId="44" fontId="6" fillId="0" borderId="8" xfId="2" applyNumberFormat="1" applyFont="1" applyBorder="1" applyAlignment="1">
      <alignment horizontal="left"/>
    </xf>
    <xf numFmtId="3" fontId="2" fillId="0" borderId="0" xfId="2" applyNumberFormat="1" applyAlignment="1">
      <alignment horizontal="center" vertical="center"/>
    </xf>
    <xf numFmtId="0" fontId="2" fillId="0" borderId="7" xfId="2" applyBorder="1" applyAlignment="1">
      <alignment horizontal="center" vertical="center"/>
    </xf>
    <xf numFmtId="0" fontId="1" fillId="0" borderId="12" xfId="2" applyFont="1" applyBorder="1" applyAlignment="1">
      <alignment horizontal="center" vertical="center"/>
    </xf>
    <xf numFmtId="166" fontId="1" fillId="0" borderId="3" xfId="2" applyNumberFormat="1" applyFont="1" applyBorder="1" applyAlignment="1">
      <alignment horizontal="center" vertical="center" wrapText="1"/>
    </xf>
    <xf numFmtId="2" fontId="1" fillId="0" borderId="3" xfId="2" applyNumberFormat="1" applyFont="1" applyBorder="1" applyAlignment="1">
      <alignment horizontal="center" vertical="center" wrapText="1"/>
    </xf>
    <xf numFmtId="165" fontId="1" fillId="0" borderId="3" xfId="2" applyNumberFormat="1" applyFont="1" applyBorder="1" applyAlignment="1">
      <alignment horizontal="center" vertical="center"/>
    </xf>
    <xf numFmtId="164" fontId="1" fillId="0" borderId="11" xfId="2" applyNumberFormat="1" applyFont="1" applyBorder="1" applyAlignment="1">
      <alignment horizontal="center" vertical="center"/>
    </xf>
    <xf numFmtId="167" fontId="3" fillId="0" borderId="0" xfId="2" applyNumberFormat="1" applyFont="1" applyAlignment="1">
      <alignment horizontal="center" vertical="center"/>
    </xf>
    <xf numFmtId="0" fontId="5" fillId="0" borderId="0" xfId="2" applyFont="1" applyAlignment="1">
      <alignment vertical="top" wrapText="1"/>
    </xf>
    <xf numFmtId="0" fontId="2" fillId="0" borderId="9" xfId="0" applyFont="1" applyBorder="1" applyAlignment="1">
      <alignment horizontal="center" vertical="center"/>
    </xf>
    <xf numFmtId="0" fontId="2" fillId="0" borderId="6" xfId="0" applyFont="1" applyBorder="1" applyAlignment="1">
      <alignment horizontal="center" vertical="center"/>
    </xf>
    <xf numFmtId="165" fontId="1" fillId="0" borderId="11" xfId="0" applyNumberFormat="1" applyFont="1" applyBorder="1" applyAlignment="1">
      <alignment horizontal="center" vertical="center"/>
    </xf>
    <xf numFmtId="169" fontId="2" fillId="0" borderId="0" xfId="0" applyNumberFormat="1" applyFont="1"/>
    <xf numFmtId="0" fontId="14" fillId="0" borderId="0" xfId="0" applyFont="1"/>
    <xf numFmtId="0" fontId="15" fillId="0" borderId="0" xfId="0" applyFont="1"/>
    <xf numFmtId="0" fontId="16" fillId="0" borderId="0" xfId="0" applyFont="1"/>
    <xf numFmtId="1" fontId="2" fillId="0" borderId="0" xfId="0" applyNumberFormat="1" applyFont="1"/>
    <xf numFmtId="44" fontId="2" fillId="0" borderId="5" xfId="0" applyNumberFormat="1" applyFont="1" applyBorder="1" applyAlignment="1">
      <alignment horizontal="left"/>
    </xf>
    <xf numFmtId="165" fontId="2" fillId="0" borderId="4" xfId="0" applyNumberFormat="1" applyFont="1" applyBorder="1" applyAlignment="1">
      <alignment horizontal="left" vertical="center"/>
    </xf>
    <xf numFmtId="166" fontId="2" fillId="0" borderId="4" xfId="0" applyNumberFormat="1" applyFont="1" applyBorder="1" applyAlignment="1">
      <alignment horizontal="center" vertical="center" wrapText="1"/>
    </xf>
    <xf numFmtId="4" fontId="0" fillId="0" borderId="4" xfId="0" applyNumberFormat="1" applyBorder="1" applyAlignment="1">
      <alignment horizontal="center" vertical="center"/>
    </xf>
    <xf numFmtId="0" fontId="2" fillId="3" borderId="0" xfId="0" applyFont="1" applyFill="1" applyAlignment="1">
      <alignment horizontal="center"/>
    </xf>
    <xf numFmtId="0" fontId="11" fillId="0" borderId="0" xfId="0" applyFont="1" applyAlignment="1">
      <alignment vertical="center" wrapText="1"/>
    </xf>
    <xf numFmtId="0" fontId="11" fillId="0" borderId="0" xfId="0" applyFont="1" applyAlignment="1">
      <alignment horizontal="center" vertical="center"/>
    </xf>
    <xf numFmtId="0" fontId="11" fillId="0" borderId="4" xfId="0" applyFont="1" applyBorder="1" applyAlignment="1">
      <alignment vertical="center" wrapText="1"/>
    </xf>
    <xf numFmtId="0" fontId="11" fillId="0" borderId="4" xfId="0" applyFont="1" applyBorder="1" applyAlignment="1">
      <alignment horizontal="center" vertical="center"/>
    </xf>
    <xf numFmtId="1" fontId="2" fillId="0" borderId="4" xfId="0" applyNumberFormat="1" applyFont="1" applyBorder="1" applyAlignment="1">
      <alignment horizontal="center" vertical="center"/>
    </xf>
    <xf numFmtId="0" fontId="11" fillId="0" borderId="0" xfId="0" applyFont="1" applyAlignment="1">
      <alignment vertical="center"/>
    </xf>
    <xf numFmtId="3" fontId="2" fillId="0" borderId="0" xfId="0" applyNumberFormat="1" applyFont="1" applyAlignment="1">
      <alignment horizontal="center" vertical="center"/>
    </xf>
    <xf numFmtId="166" fontId="2" fillId="0" borderId="6" xfId="0" applyNumberFormat="1" applyFont="1" applyBorder="1" applyAlignment="1">
      <alignment horizontal="center" vertical="center"/>
    </xf>
    <xf numFmtId="0" fontId="11" fillId="0" borderId="5" xfId="0" applyFont="1" applyBorder="1" applyAlignment="1">
      <alignment vertical="center" wrapText="1"/>
    </xf>
    <xf numFmtId="0" fontId="11" fillId="0" borderId="5" xfId="0" applyFont="1" applyBorder="1" applyAlignment="1">
      <alignment horizontal="center" vertical="center"/>
    </xf>
    <xf numFmtId="3" fontId="2" fillId="0" borderId="5" xfId="0" applyNumberFormat="1" applyFont="1" applyBorder="1" applyAlignment="1">
      <alignment horizontal="center" vertical="center"/>
    </xf>
    <xf numFmtId="44" fontId="6" fillId="0" borderId="13" xfId="0" applyNumberFormat="1" applyFont="1" applyBorder="1" applyAlignment="1">
      <alignment horizontal="left"/>
    </xf>
    <xf numFmtId="166" fontId="2" fillId="0" borderId="9" xfId="0" applyNumberFormat="1" applyFont="1" applyBorder="1" applyAlignment="1">
      <alignment horizontal="center" vertical="center"/>
    </xf>
    <xf numFmtId="44" fontId="6" fillId="0" borderId="10" xfId="0" applyNumberFormat="1" applyFont="1" applyBorder="1" applyAlignment="1">
      <alignment horizontal="left"/>
    </xf>
    <xf numFmtId="1" fontId="1" fillId="0" borderId="0" xfId="0" applyNumberFormat="1" applyFont="1" applyAlignment="1">
      <alignment vertical="center" wrapText="1"/>
    </xf>
    <xf numFmtId="3" fontId="11" fillId="4" borderId="5" xfId="0" applyNumberFormat="1" applyFont="1" applyFill="1" applyBorder="1" applyAlignment="1">
      <alignment horizontal="center" vertical="center"/>
    </xf>
    <xf numFmtId="3" fontId="2" fillId="4" borderId="0" xfId="2" applyNumberFormat="1" applyFill="1" applyAlignment="1">
      <alignment horizontal="center" vertical="center"/>
    </xf>
    <xf numFmtId="3" fontId="0" fillId="4" borderId="0" xfId="0" applyNumberFormat="1" applyFill="1" applyAlignment="1">
      <alignment horizontal="center" vertical="center"/>
    </xf>
    <xf numFmtId="3" fontId="2" fillId="4" borderId="0" xfId="0" applyNumberFormat="1" applyFont="1" applyFill="1" applyAlignment="1">
      <alignment horizontal="center" vertical="center"/>
    </xf>
    <xf numFmtId="165" fontId="2" fillId="4" borderId="0" xfId="0" applyNumberFormat="1" applyFont="1" applyFill="1" applyAlignment="1">
      <alignment horizontal="left" vertical="center"/>
    </xf>
    <xf numFmtId="166" fontId="2" fillId="4" borderId="0" xfId="0" applyNumberFormat="1" applyFont="1" applyFill="1" applyAlignment="1">
      <alignment horizontal="center" vertical="center" wrapText="1"/>
    </xf>
    <xf numFmtId="0" fontId="0" fillId="4" borderId="0" xfId="0" applyFill="1"/>
    <xf numFmtId="166" fontId="2" fillId="4" borderId="0" xfId="0" applyNumberFormat="1" applyFont="1" applyFill="1" applyAlignment="1">
      <alignment vertical="center" wrapText="1"/>
    </xf>
    <xf numFmtId="166" fontId="2" fillId="4" borderId="0" xfId="0" applyNumberFormat="1" applyFont="1" applyFill="1" applyAlignment="1">
      <alignment horizontal="center" vertical="center"/>
    </xf>
    <xf numFmtId="0" fontId="11" fillId="4" borderId="0" xfId="0" applyFont="1" applyFill="1" applyAlignment="1">
      <alignment vertical="center" wrapText="1"/>
    </xf>
    <xf numFmtId="0" fontId="11" fillId="4" borderId="0" xfId="0" applyFont="1" applyFill="1" applyAlignment="1">
      <alignment horizontal="center" vertical="center"/>
    </xf>
    <xf numFmtId="0" fontId="11" fillId="4" borderId="0" xfId="0" applyFont="1" applyFill="1" applyAlignment="1">
      <alignment vertical="center"/>
    </xf>
    <xf numFmtId="166" fontId="2" fillId="4" borderId="0" xfId="2" applyNumberFormat="1" applyFill="1" applyAlignment="1">
      <alignment horizontal="left" vertical="center"/>
    </xf>
    <xf numFmtId="166" fontId="2" fillId="4" borderId="0" xfId="2" applyNumberFormat="1" applyFill="1" applyAlignment="1">
      <alignment horizontal="center" vertical="center"/>
    </xf>
    <xf numFmtId="166" fontId="2" fillId="4" borderId="5" xfId="0" applyNumberFormat="1" applyFont="1" applyFill="1" applyBorder="1" applyAlignment="1">
      <alignment vertical="center"/>
    </xf>
    <xf numFmtId="166" fontId="2" fillId="4" borderId="5" xfId="0" applyNumberFormat="1" applyFont="1" applyFill="1" applyBorder="1" applyAlignment="1">
      <alignment horizontal="center" vertical="center"/>
    </xf>
    <xf numFmtId="3" fontId="0" fillId="0" borderId="4" xfId="0" applyNumberFormat="1" applyBorder="1" applyAlignment="1">
      <alignment horizontal="center" vertical="center"/>
    </xf>
    <xf numFmtId="0" fontId="2" fillId="0" borderId="0" xfId="2" applyAlignment="1">
      <alignment horizontal="left" vertical="top" wrapText="1"/>
    </xf>
    <xf numFmtId="0" fontId="9" fillId="0" borderId="0" xfId="2" applyFont="1" applyAlignment="1">
      <alignment horizontal="center" vertical="top" wrapText="1"/>
    </xf>
    <xf numFmtId="167" fontId="9" fillId="0" borderId="4" xfId="2" applyNumberFormat="1" applyFont="1" applyBorder="1" applyAlignment="1">
      <alignment horizontal="left" vertical="center"/>
    </xf>
    <xf numFmtId="0" fontId="1" fillId="0" borderId="0" xfId="2" applyFont="1" applyAlignment="1">
      <alignment horizontal="left" vertical="top" wrapText="1"/>
    </xf>
    <xf numFmtId="0" fontId="12" fillId="0" borderId="0" xfId="0" applyFont="1" applyAlignment="1">
      <alignment horizontal="left" vertical="top" wrapText="1"/>
    </xf>
    <xf numFmtId="0" fontId="5" fillId="0" borderId="0" xfId="0" applyFont="1" applyAlignment="1">
      <alignment horizontal="center" vertical="center" wrapText="1"/>
    </xf>
    <xf numFmtId="167" fontId="3" fillId="0" borderId="0" xfId="0" applyNumberFormat="1" applyFont="1" applyAlignment="1">
      <alignment horizontal="center" vertical="center"/>
    </xf>
    <xf numFmtId="1" fontId="1" fillId="0" borderId="0" xfId="0" applyNumberFormat="1" applyFont="1" applyAlignment="1">
      <alignment horizontal="left" vertical="top" wrapText="1"/>
    </xf>
    <xf numFmtId="0" fontId="9" fillId="0" borderId="0" xfId="0" applyFont="1" applyAlignment="1">
      <alignment horizontal="center" vertical="top" wrapText="1"/>
    </xf>
    <xf numFmtId="167" fontId="9" fillId="0" borderId="0" xfId="0" applyNumberFormat="1" applyFont="1" applyAlignment="1">
      <alignment horizontal="left" vertical="center"/>
    </xf>
    <xf numFmtId="1" fontId="2" fillId="0" borderId="0" xfId="0" applyNumberFormat="1" applyFont="1" applyAlignment="1">
      <alignment horizontal="left" vertical="top" wrapText="1"/>
    </xf>
    <xf numFmtId="1" fontId="2" fillId="0" borderId="0" xfId="0" applyNumberFormat="1" applyFont="1" applyAlignment="1">
      <alignment horizontal="left" vertical="center" wrapText="1"/>
    </xf>
  </cellXfs>
  <cellStyles count="4">
    <cellStyle name="Normal" xfId="0" builtinId="0"/>
    <cellStyle name="Normal 2" xfId="1" xr:uid="{00000000-0005-0000-0000-000001000000}"/>
    <cellStyle name="Normal 3" xfId="2" xr:uid="{00000000-0005-0000-0000-000002000000}"/>
    <cellStyle name="Normal 6" xfId="3" xr:uid="{00000000-0005-0000-0000-000003000000}"/>
  </cellStyles>
  <dxfs count="0"/>
  <tableStyles count="0" defaultTableStyle="TableStyleMedium9" defaultPivotStyle="PivotStyleLight16"/>
  <colors>
    <mruColors>
      <color rgb="FF00FFFF"/>
      <color rgb="FFFFFF00"/>
      <color rgb="FFFF6600"/>
      <color rgb="FFFF9933"/>
      <color rgb="FF0000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DA684-7BDB-4AE3-B071-5E6BD446F77A}">
  <dimension ref="A1:G18"/>
  <sheetViews>
    <sheetView view="pageBreakPreview" zoomScaleNormal="100" zoomScaleSheetLayoutView="100" workbookViewId="0">
      <selection activeCell="A8" sqref="A8"/>
    </sheetView>
  </sheetViews>
  <sheetFormatPr defaultColWidth="8.85546875" defaultRowHeight="12.75" x14ac:dyDescent="0.2"/>
  <cols>
    <col min="1" max="1" width="6.85546875" style="70" customWidth="1"/>
    <col min="2" max="2" width="40.7109375" style="70" customWidth="1"/>
    <col min="3" max="3" width="10.85546875" style="70" customWidth="1"/>
    <col min="4" max="4" width="13.5703125" style="70" customWidth="1"/>
    <col min="5" max="5" width="13.5703125" style="71" customWidth="1"/>
    <col min="6" max="6" width="14.28515625" style="70" customWidth="1"/>
    <col min="7" max="7" width="12.28515625" style="70" bestFit="1" customWidth="1"/>
    <col min="8" max="16384" width="8.85546875" style="70"/>
  </cols>
  <sheetData>
    <row r="1" spans="1:7" ht="15.75" customHeight="1" x14ac:dyDescent="0.2">
      <c r="B1" s="147" t="s">
        <v>9</v>
      </c>
      <c r="C1" s="147"/>
      <c r="D1" s="147"/>
      <c r="E1"/>
      <c r="F1" s="56" t="e">
        <f>#REF!</f>
        <v>#REF!</v>
      </c>
    </row>
    <row r="2" spans="1:7" ht="18" customHeight="1" x14ac:dyDescent="0.2">
      <c r="B2" s="147" t="s">
        <v>76</v>
      </c>
      <c r="C2" s="147"/>
      <c r="D2" s="147"/>
      <c r="E2" s="11" t="s">
        <v>0</v>
      </c>
      <c r="F2" s="104" t="e">
        <f>#REF!</f>
        <v>#REF!</v>
      </c>
    </row>
    <row r="3" spans="1:7" ht="12.75" hidden="1" customHeight="1" x14ac:dyDescent="0.2">
      <c r="B3" s="100" t="s">
        <v>68</v>
      </c>
      <c r="C3" s="100"/>
      <c r="D3" s="100"/>
      <c r="E3" s="70"/>
    </row>
    <row r="4" spans="1:7" ht="15.6" customHeight="1" x14ac:dyDescent="0.2"/>
    <row r="5" spans="1:7" ht="21.75" customHeight="1" thickBot="1" x14ac:dyDescent="0.25">
      <c r="A5" s="148" t="s">
        <v>73</v>
      </c>
      <c r="B5" s="148"/>
      <c r="C5" s="148"/>
      <c r="D5" s="148"/>
      <c r="E5" s="148"/>
      <c r="F5" s="99"/>
    </row>
    <row r="6" spans="1:7" ht="26.25" customHeight="1" thickBot="1" x14ac:dyDescent="0.25">
      <c r="A6" s="98" t="s">
        <v>10</v>
      </c>
      <c r="B6" s="97" t="s">
        <v>11</v>
      </c>
      <c r="C6" s="95" t="s">
        <v>12</v>
      </c>
      <c r="D6" s="96" t="s">
        <v>13</v>
      </c>
      <c r="E6" s="95" t="s">
        <v>14</v>
      </c>
      <c r="F6" s="94" t="s">
        <v>15</v>
      </c>
    </row>
    <row r="7" spans="1:7" ht="22.5" customHeight="1" x14ac:dyDescent="0.35">
      <c r="A7" s="93">
        <v>1</v>
      </c>
      <c r="B7" s="81" t="s">
        <v>71</v>
      </c>
      <c r="C7" s="80" t="s">
        <v>16</v>
      </c>
      <c r="D7" s="92">
        <v>552</v>
      </c>
      <c r="E7" s="84">
        <v>0</v>
      </c>
      <c r="F7" s="91">
        <f>D7*E7</f>
        <v>0</v>
      </c>
      <c r="G7" s="70" t="s">
        <v>75</v>
      </c>
    </row>
    <row r="8" spans="1:7" ht="22.5" customHeight="1" x14ac:dyDescent="0.35">
      <c r="A8" s="93">
        <v>2</v>
      </c>
      <c r="B8" s="81" t="s">
        <v>72</v>
      </c>
      <c r="C8" s="80" t="s">
        <v>16</v>
      </c>
      <c r="D8" s="92">
        <v>95383</v>
      </c>
      <c r="E8" s="84">
        <v>0</v>
      </c>
      <c r="F8" s="91">
        <f>D8*E8</f>
        <v>0</v>
      </c>
      <c r="G8" s="70" t="s">
        <v>75</v>
      </c>
    </row>
    <row r="9" spans="1:7" ht="22.5" customHeight="1" thickBot="1" x14ac:dyDescent="0.4">
      <c r="A9" s="90">
        <v>3</v>
      </c>
      <c r="B9" s="89" t="s">
        <v>79</v>
      </c>
      <c r="C9" s="88" t="s">
        <v>16</v>
      </c>
      <c r="D9" s="87">
        <v>84863</v>
      </c>
      <c r="E9" s="86">
        <v>0</v>
      </c>
      <c r="F9" s="85">
        <f>D9*E9</f>
        <v>0</v>
      </c>
    </row>
    <row r="10" spans="1:7" ht="20.25" customHeight="1" x14ac:dyDescent="0.35">
      <c r="A10" s="83"/>
      <c r="B10" s="82"/>
      <c r="C10" s="81"/>
      <c r="D10" s="80"/>
      <c r="E10" s="79" t="s">
        <v>17</v>
      </c>
      <c r="F10" s="84">
        <v>0</v>
      </c>
    </row>
    <row r="11" spans="1:7" ht="27" customHeight="1" x14ac:dyDescent="0.2">
      <c r="A11" s="83"/>
      <c r="B11" s="82"/>
      <c r="C11" s="81"/>
      <c r="D11" s="80"/>
      <c r="E11" s="79"/>
      <c r="F11" s="78"/>
    </row>
    <row r="12" spans="1:7" ht="29.25" customHeight="1" x14ac:dyDescent="0.2">
      <c r="A12" s="77" t="s">
        <v>4</v>
      </c>
      <c r="B12" s="149" t="s">
        <v>70</v>
      </c>
      <c r="C12" s="149"/>
      <c r="D12" s="149"/>
      <c r="E12" s="149"/>
      <c r="F12" s="149"/>
      <c r="G12" s="74"/>
    </row>
    <row r="13" spans="1:7" ht="55.5" customHeight="1" x14ac:dyDescent="0.2">
      <c r="A13" s="77" t="s">
        <v>4</v>
      </c>
      <c r="B13" s="146" t="s">
        <v>5</v>
      </c>
      <c r="C13" s="146"/>
      <c r="D13" s="146"/>
      <c r="E13" s="146"/>
      <c r="F13" s="146"/>
      <c r="G13" s="74"/>
    </row>
    <row r="14" spans="1:7" ht="91.5" customHeight="1" x14ac:dyDescent="0.2">
      <c r="A14" s="77" t="s">
        <v>4</v>
      </c>
      <c r="B14" s="146" t="s">
        <v>6</v>
      </c>
      <c r="C14" s="146"/>
      <c r="D14" s="146"/>
      <c r="E14" s="146"/>
      <c r="F14" s="146"/>
      <c r="G14" s="74"/>
    </row>
    <row r="15" spans="1:7" ht="54.75" customHeight="1" x14ac:dyDescent="0.2">
      <c r="A15" s="76" t="s">
        <v>4</v>
      </c>
      <c r="B15" s="146" t="s">
        <v>67</v>
      </c>
      <c r="C15" s="146"/>
      <c r="D15" s="146"/>
      <c r="E15" s="146"/>
      <c r="G15" s="74"/>
    </row>
    <row r="16" spans="1:7" ht="39.75" customHeight="1" x14ac:dyDescent="0.2">
      <c r="A16" s="76" t="s">
        <v>4</v>
      </c>
      <c r="B16" s="146" t="s">
        <v>66</v>
      </c>
      <c r="C16" s="146"/>
      <c r="D16" s="146"/>
      <c r="E16" s="146"/>
      <c r="G16" s="74"/>
    </row>
    <row r="17" spans="5:7" ht="23.25" customHeight="1" x14ac:dyDescent="0.2">
      <c r="E17" s="73" t="s">
        <v>7</v>
      </c>
      <c r="F17" s="75"/>
      <c r="G17" s="74"/>
    </row>
    <row r="18" spans="5:7" x14ac:dyDescent="0.2">
      <c r="E18" s="73" t="s">
        <v>8</v>
      </c>
      <c r="F18" s="72"/>
    </row>
  </sheetData>
  <mergeCells count="8">
    <mergeCell ref="B14:F14"/>
    <mergeCell ref="B15:E15"/>
    <mergeCell ref="B16:E16"/>
    <mergeCell ref="B1:D1"/>
    <mergeCell ref="B2:D2"/>
    <mergeCell ref="A5:E5"/>
    <mergeCell ref="B12:F12"/>
    <mergeCell ref="B13:F13"/>
  </mergeCells>
  <pageMargins left="0.7" right="0.7" top="0.75" bottom="0.75" header="0.3" footer="0.3"/>
  <pageSetup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C0F7B-4A2E-447A-9EB7-D51FA3336559}">
  <dimension ref="A1:H33"/>
  <sheetViews>
    <sheetView view="pageBreakPreview" zoomScaleNormal="100" zoomScaleSheetLayoutView="100" workbookViewId="0">
      <selection activeCell="D10" sqref="D10"/>
    </sheetView>
  </sheetViews>
  <sheetFormatPr defaultRowHeight="12.75" x14ac:dyDescent="0.2"/>
  <cols>
    <col min="1" max="1" width="8.42578125" customWidth="1"/>
    <col min="2" max="2" width="18.85546875" customWidth="1"/>
    <col min="3" max="3" width="7.28515625" customWidth="1"/>
    <col min="4" max="4" width="34.85546875" customWidth="1"/>
    <col min="5" max="5" width="17.42578125" style="4" customWidth="1"/>
    <col min="6" max="6" width="12.85546875" customWidth="1"/>
    <col min="7" max="7" width="13.42578125" customWidth="1"/>
    <col min="8" max="8" width="12.28515625" bestFit="1" customWidth="1"/>
  </cols>
  <sheetData>
    <row r="1" spans="1:8" x14ac:dyDescent="0.2">
      <c r="E1"/>
      <c r="F1" s="56">
        <f ca="1">TODAY()</f>
        <v>46065</v>
      </c>
    </row>
    <row r="2" spans="1:8" x14ac:dyDescent="0.2">
      <c r="E2" s="11" t="s">
        <v>0</v>
      </c>
      <c r="F2" s="104">
        <v>337.11500000000001</v>
      </c>
    </row>
    <row r="3" spans="1:8" ht="56.25" customHeight="1" x14ac:dyDescent="0.2">
      <c r="C3" s="151" t="s">
        <v>92</v>
      </c>
      <c r="D3" s="151"/>
      <c r="E3" s="151"/>
    </row>
    <row r="4" spans="1:8" ht="12.75" customHeight="1" x14ac:dyDescent="0.2">
      <c r="C4" s="41"/>
      <c r="D4" s="41"/>
      <c r="E4" s="41"/>
    </row>
    <row r="5" spans="1:8" ht="21.75" customHeight="1" thickBot="1" x14ac:dyDescent="0.25">
      <c r="B5" s="63" t="s">
        <v>41</v>
      </c>
      <c r="C5" s="64"/>
      <c r="D5" s="64"/>
      <c r="E5" s="63"/>
    </row>
    <row r="6" spans="1:8" ht="21.75" customHeight="1" thickBot="1" x14ac:dyDescent="0.25">
      <c r="B6" s="63" t="s">
        <v>42</v>
      </c>
      <c r="C6" s="65"/>
      <c r="D6" s="65"/>
      <c r="E6" s="63"/>
    </row>
    <row r="7" spans="1:8" ht="21.75" customHeight="1" thickBot="1" x14ac:dyDescent="0.25">
      <c r="B7" s="63" t="s">
        <v>43</v>
      </c>
      <c r="C7" s="63"/>
      <c r="D7" s="65"/>
      <c r="E7" s="63"/>
    </row>
    <row r="8" spans="1:8" ht="21.75" customHeight="1" thickBot="1" x14ac:dyDescent="0.25">
      <c r="B8" s="63" t="s">
        <v>44</v>
      </c>
      <c r="C8" s="64"/>
      <c r="D8" s="64"/>
      <c r="E8" s="63"/>
    </row>
    <row r="9" spans="1:8" ht="7.5" customHeight="1" x14ac:dyDescent="0.2">
      <c r="A9" s="152"/>
      <c r="B9" s="152"/>
      <c r="C9" s="152"/>
      <c r="D9" s="152"/>
      <c r="E9" s="152"/>
      <c r="F9" s="44"/>
    </row>
    <row r="10" spans="1:8" ht="22.5" customHeight="1" x14ac:dyDescent="0.2">
      <c r="A10" s="16"/>
      <c r="B10" s="17" t="s">
        <v>1</v>
      </c>
      <c r="C10" s="46"/>
      <c r="D10" s="14"/>
      <c r="E10" s="15"/>
      <c r="F10" s="14"/>
      <c r="G10" s="47"/>
    </row>
    <row r="11" spans="1:8" ht="22.5" customHeight="1" thickBot="1" x14ac:dyDescent="0.25">
      <c r="A11" s="16"/>
      <c r="B11" s="18" t="s">
        <v>113</v>
      </c>
      <c r="C11" s="45"/>
      <c r="D11" s="7"/>
      <c r="E11" s="24">
        <v>0</v>
      </c>
      <c r="F11" s="14"/>
      <c r="G11" s="47"/>
    </row>
    <row r="12" spans="1:8" ht="7.5" customHeight="1" x14ac:dyDescent="0.2">
      <c r="A12" s="16"/>
      <c r="B12" s="17"/>
      <c r="C12" s="46"/>
      <c r="D12" s="14"/>
      <c r="E12" s="15"/>
      <c r="F12" s="14"/>
      <c r="G12" s="47"/>
    </row>
    <row r="13" spans="1:8" ht="21.75" customHeight="1" thickBot="1" x14ac:dyDescent="0.4">
      <c r="A13" s="18"/>
      <c r="B13" s="18" t="s">
        <v>115</v>
      </c>
      <c r="C13" s="45"/>
      <c r="D13" s="7"/>
      <c r="E13" s="24">
        <v>0</v>
      </c>
      <c r="F13" s="10"/>
      <c r="G13" s="10"/>
      <c r="H13" s="1"/>
    </row>
    <row r="14" spans="1:8" ht="7.5" customHeight="1" x14ac:dyDescent="0.2">
      <c r="A14" s="36"/>
      <c r="B14" s="36"/>
      <c r="C14" s="37"/>
      <c r="D14" s="36"/>
      <c r="E14" s="38"/>
      <c r="F14" s="36"/>
    </row>
    <row r="15" spans="1:8" ht="21.75" customHeight="1" thickBot="1" x14ac:dyDescent="0.4">
      <c r="A15" s="6"/>
      <c r="B15" s="18" t="s">
        <v>116</v>
      </c>
      <c r="C15" s="66"/>
      <c r="D15" s="7"/>
      <c r="E15" s="24">
        <v>0</v>
      </c>
      <c r="F15" s="10"/>
      <c r="G15" s="10"/>
      <c r="H15" s="1"/>
    </row>
    <row r="16" spans="1:8" ht="7.5" customHeight="1" x14ac:dyDescent="0.2">
      <c r="A16" s="36"/>
      <c r="B16" s="36"/>
      <c r="C16" s="37"/>
      <c r="D16" s="36"/>
      <c r="E16" s="38"/>
      <c r="F16" s="36"/>
    </row>
    <row r="17" spans="1:8" ht="21.75" customHeight="1" thickBot="1" x14ac:dyDescent="0.4">
      <c r="A17" s="6"/>
      <c r="B17" s="67" t="s">
        <v>2</v>
      </c>
      <c r="C17" s="45"/>
      <c r="D17" s="7"/>
      <c r="E17" s="24">
        <v>0</v>
      </c>
      <c r="F17" s="10"/>
      <c r="G17" s="10"/>
      <c r="H17" s="1"/>
    </row>
    <row r="18" spans="1:8" ht="7.5" customHeight="1" x14ac:dyDescent="0.2">
      <c r="A18" s="36"/>
      <c r="B18" s="36"/>
      <c r="C18" s="37"/>
      <c r="D18" s="36"/>
      <c r="E18" s="38"/>
      <c r="F18" s="36"/>
    </row>
    <row r="19" spans="1:8" ht="7.5" customHeight="1" x14ac:dyDescent="0.2">
      <c r="A19" s="36"/>
      <c r="B19" s="36"/>
      <c r="C19" s="37"/>
      <c r="D19" s="36"/>
      <c r="E19" s="38"/>
      <c r="F19" s="36"/>
    </row>
    <row r="20" spans="1:8" ht="21.75" customHeight="1" thickBot="1" x14ac:dyDescent="0.4">
      <c r="A20" s="6"/>
      <c r="B20" s="43"/>
      <c r="C20" s="45"/>
      <c r="D20" s="31" t="s">
        <v>3</v>
      </c>
      <c r="E20" s="24">
        <v>0</v>
      </c>
      <c r="F20" s="10"/>
      <c r="G20" s="10"/>
      <c r="H20" s="1"/>
    </row>
    <row r="21" spans="1:8" ht="10.5" customHeight="1" x14ac:dyDescent="0.35">
      <c r="A21" s="6"/>
      <c r="B21" s="43"/>
      <c r="C21" s="45"/>
      <c r="D21" s="31"/>
      <c r="E21" s="109"/>
      <c r="F21" s="10"/>
      <c r="G21" s="10"/>
      <c r="H21" s="1"/>
    </row>
    <row r="22" spans="1:8" ht="21.75" customHeight="1" thickBot="1" x14ac:dyDescent="0.4">
      <c r="A22" s="6"/>
      <c r="B22" s="67" t="s">
        <v>80</v>
      </c>
      <c r="C22" s="67"/>
      <c r="D22" s="7"/>
      <c r="E22" s="24">
        <v>0</v>
      </c>
      <c r="F22" s="10"/>
      <c r="G22" s="10"/>
      <c r="H22" s="1"/>
    </row>
    <row r="23" spans="1:8" ht="7.5" customHeight="1" x14ac:dyDescent="0.2">
      <c r="A23" s="6"/>
      <c r="B23" s="67"/>
      <c r="C23" s="67"/>
      <c r="D23" s="7"/>
      <c r="E23" s="13"/>
    </row>
    <row r="24" spans="1:8" ht="21.75" customHeight="1" thickBot="1" x14ac:dyDescent="0.25">
      <c r="A24" s="6"/>
      <c r="B24" s="67"/>
      <c r="C24" s="67"/>
      <c r="D24" s="31" t="s">
        <v>83</v>
      </c>
      <c r="E24" s="24">
        <v>0</v>
      </c>
    </row>
    <row r="25" spans="1:8" ht="12" customHeight="1" x14ac:dyDescent="0.2">
      <c r="A25" s="6"/>
      <c r="B25" s="43"/>
      <c r="C25" s="45"/>
      <c r="D25" s="31"/>
      <c r="E25" s="13"/>
    </row>
    <row r="26" spans="1:8" ht="40.5" customHeight="1" x14ac:dyDescent="0.2">
      <c r="A26" s="27"/>
      <c r="B26" s="153" t="s">
        <v>69</v>
      </c>
      <c r="C26" s="153"/>
      <c r="D26" s="153"/>
      <c r="E26" s="153"/>
    </row>
    <row r="27" spans="1:8" ht="30" customHeight="1" x14ac:dyDescent="0.2">
      <c r="A27" s="20" t="s">
        <v>4</v>
      </c>
      <c r="B27" s="150" t="s">
        <v>114</v>
      </c>
      <c r="C27" s="150"/>
      <c r="D27" s="150"/>
      <c r="E27" s="150"/>
    </row>
    <row r="28" spans="1:8" ht="68.25" customHeight="1" x14ac:dyDescent="0.2">
      <c r="A28" s="30" t="s">
        <v>4</v>
      </c>
      <c r="B28" s="150" t="s">
        <v>5</v>
      </c>
      <c r="C28" s="150"/>
      <c r="D28" s="150"/>
      <c r="E28" s="150"/>
    </row>
    <row r="29" spans="1:8" ht="101.25" customHeight="1" x14ac:dyDescent="0.2">
      <c r="A29" s="30" t="s">
        <v>4</v>
      </c>
      <c r="B29" s="150" t="s">
        <v>6</v>
      </c>
      <c r="C29" s="150"/>
      <c r="D29" s="150"/>
      <c r="E29" s="150"/>
    </row>
    <row r="30" spans="1:8" ht="42.75" customHeight="1" x14ac:dyDescent="0.2">
      <c r="A30" s="20" t="s">
        <v>35</v>
      </c>
      <c r="B30" s="150" t="s">
        <v>36</v>
      </c>
      <c r="C30" s="150"/>
      <c r="D30" s="150"/>
      <c r="E30" s="150"/>
    </row>
    <row r="31" spans="1:8" ht="15" customHeight="1" x14ac:dyDescent="0.2">
      <c r="A31" s="20" t="s">
        <v>81</v>
      </c>
      <c r="B31" s="150" t="s">
        <v>82</v>
      </c>
      <c r="C31" s="150"/>
      <c r="D31" s="150"/>
      <c r="E31" s="150"/>
    </row>
    <row r="32" spans="1:8" ht="13.5" thickBot="1" x14ac:dyDescent="0.25">
      <c r="E32" s="27" t="s">
        <v>7</v>
      </c>
      <c r="F32" s="59"/>
    </row>
    <row r="33" spans="5:6" ht="13.5" thickBot="1" x14ac:dyDescent="0.25">
      <c r="E33" s="27" t="s">
        <v>8</v>
      </c>
      <c r="F33" s="60"/>
    </row>
  </sheetData>
  <mergeCells count="8">
    <mergeCell ref="B30:E30"/>
    <mergeCell ref="B31:E31"/>
    <mergeCell ref="C3:E3"/>
    <mergeCell ref="A9:E9"/>
    <mergeCell ref="B26:E26"/>
    <mergeCell ref="B27:E27"/>
    <mergeCell ref="B28:E28"/>
    <mergeCell ref="B29:E29"/>
  </mergeCells>
  <pageMargins left="0.56000000000000005" right="0.2" top="0.52" bottom="0.25" header="0.5" footer="0.3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EEA1E-99E1-4C6C-B3CE-526B44A9FA90}">
  <sheetPr>
    <pageSetUpPr fitToPage="1"/>
  </sheetPr>
  <dimension ref="A1:L24"/>
  <sheetViews>
    <sheetView view="pageBreakPreview" zoomScaleNormal="90" zoomScaleSheetLayoutView="100" workbookViewId="0">
      <selection activeCell="B10" sqref="B10:F10"/>
    </sheetView>
  </sheetViews>
  <sheetFormatPr defaultRowHeight="12.75" x14ac:dyDescent="0.2"/>
  <cols>
    <col min="1" max="1" width="6.7109375" customWidth="1"/>
    <col min="2" max="2" width="40.85546875" customWidth="1"/>
    <col min="3" max="3" width="10.7109375" customWidth="1"/>
    <col min="4" max="4" width="13.5703125" style="42" customWidth="1"/>
    <col min="5" max="5" width="13.5703125" style="4" customWidth="1"/>
    <col min="6" max="6" width="15" customWidth="1"/>
    <col min="7" max="7" width="12.140625" customWidth="1"/>
    <col min="10" max="10" width="11.85546875" bestFit="1" customWidth="1"/>
    <col min="11" max="11" width="33.5703125" customWidth="1"/>
  </cols>
  <sheetData>
    <row r="1" spans="1:7" ht="15.75" x14ac:dyDescent="0.2">
      <c r="B1" s="154" t="s">
        <v>9</v>
      </c>
      <c r="C1" s="154"/>
      <c r="D1" s="154"/>
      <c r="E1"/>
      <c r="F1" s="56">
        <f ca="1">TODAY()</f>
        <v>46065</v>
      </c>
    </row>
    <row r="2" spans="1:7" ht="15.75" x14ac:dyDescent="0.2">
      <c r="B2" s="147" t="s">
        <v>93</v>
      </c>
      <c r="C2" s="147"/>
      <c r="D2" s="147"/>
      <c r="E2" s="11" t="s">
        <v>0</v>
      </c>
      <c r="F2" s="104">
        <v>337.11500000000001</v>
      </c>
    </row>
    <row r="3" spans="1:7" ht="22.5" customHeight="1" x14ac:dyDescent="0.2"/>
    <row r="4" spans="1:7" ht="21.75" customHeight="1" thickBot="1" x14ac:dyDescent="0.25">
      <c r="A4" s="155" t="s">
        <v>113</v>
      </c>
      <c r="B4" s="155"/>
      <c r="C4" s="155"/>
      <c r="D4" s="155"/>
      <c r="E4" s="155"/>
      <c r="F4" s="44"/>
    </row>
    <row r="5" spans="1:7" ht="26.25" customHeight="1" thickBot="1" x14ac:dyDescent="0.25">
      <c r="A5" s="103" t="s">
        <v>10</v>
      </c>
      <c r="B5" s="35" t="s">
        <v>11</v>
      </c>
      <c r="C5" s="8" t="s">
        <v>12</v>
      </c>
      <c r="D5" s="9" t="s">
        <v>13</v>
      </c>
      <c r="E5" s="8" t="s">
        <v>14</v>
      </c>
      <c r="F5" s="49" t="s">
        <v>15</v>
      </c>
    </row>
    <row r="6" spans="1:7" s="135" customFormat="1" ht="22.5" customHeight="1" x14ac:dyDescent="0.35">
      <c r="A6" s="102">
        <v>1</v>
      </c>
      <c r="B6" s="133" t="s">
        <v>102</v>
      </c>
      <c r="C6" s="134" t="s">
        <v>103</v>
      </c>
      <c r="D6" s="131">
        <v>1</v>
      </c>
      <c r="E6" s="10">
        <v>0</v>
      </c>
      <c r="F6" s="50">
        <v>0</v>
      </c>
    </row>
    <row r="7" spans="1:7" ht="22.5" customHeight="1" thickBot="1" x14ac:dyDescent="0.4">
      <c r="A7" s="101"/>
      <c r="B7" s="110"/>
      <c r="C7" s="111"/>
      <c r="D7" s="145"/>
      <c r="E7" s="21"/>
      <c r="F7" s="127"/>
      <c r="G7" s="5"/>
    </row>
    <row r="8" spans="1:7" ht="22.5" customHeight="1" x14ac:dyDescent="0.35">
      <c r="A8" s="6"/>
      <c r="B8" s="12"/>
      <c r="C8" s="45"/>
      <c r="D8" s="7"/>
      <c r="E8" s="29" t="s">
        <v>17</v>
      </c>
      <c r="F8" s="10">
        <v>0</v>
      </c>
      <c r="G8" s="106"/>
    </row>
    <row r="9" spans="1:7" ht="22.5" customHeight="1" x14ac:dyDescent="0.35">
      <c r="A9" s="6"/>
      <c r="B9" s="12"/>
      <c r="C9" s="45"/>
      <c r="D9" s="7"/>
      <c r="E9" s="29"/>
      <c r="F9" s="10"/>
      <c r="G9" s="107"/>
    </row>
    <row r="10" spans="1:7" ht="63" customHeight="1" x14ac:dyDescent="0.2">
      <c r="A10" s="20" t="s">
        <v>35</v>
      </c>
      <c r="B10" s="156" t="s">
        <v>5</v>
      </c>
      <c r="C10" s="156"/>
      <c r="D10" s="156"/>
      <c r="E10" s="156"/>
      <c r="F10" s="156"/>
      <c r="G10" s="5"/>
    </row>
    <row r="11" spans="1:7" ht="104.25" customHeight="1" x14ac:dyDescent="0.2">
      <c r="A11" s="20" t="s">
        <v>35</v>
      </c>
      <c r="B11" s="156" t="s">
        <v>6</v>
      </c>
      <c r="C11" s="156"/>
      <c r="D11" s="156"/>
      <c r="E11" s="156"/>
      <c r="F11" s="156"/>
      <c r="G11" s="5"/>
    </row>
    <row r="12" spans="1:7" ht="391.5" customHeight="1" x14ac:dyDescent="0.2">
      <c r="A12" s="20" t="s">
        <v>35</v>
      </c>
      <c r="B12" s="150" t="s">
        <v>65</v>
      </c>
      <c r="C12" s="150"/>
      <c r="D12" s="150"/>
      <c r="E12" s="150"/>
      <c r="F12" s="150"/>
    </row>
    <row r="13" spans="1:7" ht="22.5" customHeight="1" x14ac:dyDescent="0.2">
      <c r="D13"/>
      <c r="E13" s="27" t="s">
        <v>7</v>
      </c>
      <c r="F13" s="2"/>
    </row>
    <row r="14" spans="1:7" ht="18.75" customHeight="1" x14ac:dyDescent="0.2">
      <c r="D14"/>
      <c r="E14" s="27" t="s">
        <v>8</v>
      </c>
      <c r="F14" s="3"/>
    </row>
    <row r="15" spans="1:7" ht="66" customHeight="1" x14ac:dyDescent="0.2"/>
    <row r="16" spans="1:7" ht="123.75" customHeight="1" x14ac:dyDescent="0.2"/>
    <row r="17" spans="7:12" ht="409.5" customHeight="1" x14ac:dyDescent="0.2"/>
    <row r="18" spans="7:12" ht="12.75" customHeight="1" x14ac:dyDescent="0.2"/>
    <row r="19" spans="7:12" x14ac:dyDescent="0.2">
      <c r="G19">
        <v>15</v>
      </c>
      <c r="J19" t="s">
        <v>57</v>
      </c>
      <c r="K19">
        <v>11</v>
      </c>
    </row>
    <row r="20" spans="7:12" x14ac:dyDescent="0.2">
      <c r="G20">
        <v>5</v>
      </c>
      <c r="H20" t="e">
        <f>#REF!*G20</f>
        <v>#REF!</v>
      </c>
      <c r="J20">
        <v>41</v>
      </c>
      <c r="K20">
        <v>6</v>
      </c>
      <c r="L20">
        <f>J20*K20</f>
        <v>246</v>
      </c>
    </row>
    <row r="21" spans="7:12" x14ac:dyDescent="0.2">
      <c r="G21">
        <v>2</v>
      </c>
      <c r="H21" t="e">
        <f>#REF!*G21</f>
        <v>#REF!</v>
      </c>
      <c r="J21">
        <v>31</v>
      </c>
      <c r="K21">
        <v>5</v>
      </c>
      <c r="L21">
        <f>J21*K21</f>
        <v>155</v>
      </c>
    </row>
    <row r="22" spans="7:12" x14ac:dyDescent="0.2">
      <c r="G22">
        <v>7</v>
      </c>
      <c r="H22" t="e">
        <f>#REF!*G22</f>
        <v>#REF!</v>
      </c>
      <c r="K22">
        <f>SUM(K20:K21)</f>
        <v>11</v>
      </c>
      <c r="L22">
        <f>SUM(L20:L21)</f>
        <v>401</v>
      </c>
    </row>
    <row r="23" spans="7:12" x14ac:dyDescent="0.2">
      <c r="G23">
        <v>1</v>
      </c>
      <c r="H23" t="e">
        <f>#REF!*G23</f>
        <v>#REF!</v>
      </c>
    </row>
    <row r="24" spans="7:12" x14ac:dyDescent="0.2">
      <c r="G24">
        <f>SUM(G20:G23)</f>
        <v>15</v>
      </c>
      <c r="H24" t="e">
        <f>SUM(H20:H23)</f>
        <v>#REF!</v>
      </c>
    </row>
  </sheetData>
  <mergeCells count="6">
    <mergeCell ref="B12:F12"/>
    <mergeCell ref="B1:D1"/>
    <mergeCell ref="B2:D2"/>
    <mergeCell ref="A4:E4"/>
    <mergeCell ref="B10:F10"/>
    <mergeCell ref="B11:F11"/>
  </mergeCells>
  <pageMargins left="0.56000000000000005" right="0.2" top="0.52" bottom="0.25" header="0.5" footer="0.35"/>
  <pageSetup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8"/>
  <sheetViews>
    <sheetView view="pageBreakPreview" zoomScaleNormal="90" zoomScaleSheetLayoutView="100" workbookViewId="0">
      <selection activeCell="B15" sqref="B15:F15"/>
    </sheetView>
  </sheetViews>
  <sheetFormatPr defaultRowHeight="12.75" x14ac:dyDescent="0.2"/>
  <cols>
    <col min="1" max="1" width="6.7109375" customWidth="1"/>
    <col min="2" max="2" width="40.85546875" customWidth="1"/>
    <col min="3" max="3" width="10.7109375" customWidth="1"/>
    <col min="4" max="4" width="13.5703125" style="42" customWidth="1"/>
    <col min="5" max="5" width="13.5703125" style="4" customWidth="1"/>
    <col min="6" max="6" width="15" customWidth="1"/>
    <col min="7" max="8" width="12.140625" customWidth="1"/>
    <col min="11" max="11" width="11.85546875" bestFit="1" customWidth="1"/>
    <col min="12" max="12" width="33.5703125" customWidth="1"/>
  </cols>
  <sheetData>
    <row r="1" spans="1:8" ht="15.75" x14ac:dyDescent="0.2">
      <c r="B1" s="154" t="s">
        <v>9</v>
      </c>
      <c r="C1" s="154"/>
      <c r="D1" s="154"/>
      <c r="E1"/>
      <c r="F1" s="56">
        <f ca="1">TODAY()</f>
        <v>46065</v>
      </c>
    </row>
    <row r="2" spans="1:8" ht="15.75" x14ac:dyDescent="0.2">
      <c r="B2" s="147" t="s">
        <v>93</v>
      </c>
      <c r="C2" s="147"/>
      <c r="D2" s="147"/>
      <c r="E2" s="11" t="s">
        <v>0</v>
      </c>
      <c r="F2" s="104">
        <v>337.11500000000001</v>
      </c>
    </row>
    <row r="3" spans="1:8" ht="22.5" customHeight="1" x14ac:dyDescent="0.2"/>
    <row r="4" spans="1:8" ht="21.75" customHeight="1" thickBot="1" x14ac:dyDescent="0.25">
      <c r="A4" s="155" t="s">
        <v>115</v>
      </c>
      <c r="B4" s="155"/>
      <c r="C4" s="155"/>
      <c r="D4" s="155"/>
      <c r="E4" s="155"/>
      <c r="F4" s="44"/>
    </row>
    <row r="5" spans="1:8" ht="26.25" customHeight="1" thickBot="1" x14ac:dyDescent="0.25">
      <c r="A5" s="103" t="s">
        <v>10</v>
      </c>
      <c r="B5" s="35" t="s">
        <v>11</v>
      </c>
      <c r="C5" s="8" t="s">
        <v>12</v>
      </c>
      <c r="D5" s="9" t="s">
        <v>13</v>
      </c>
      <c r="E5" s="8" t="s">
        <v>14</v>
      </c>
      <c r="F5" s="49" t="s">
        <v>15</v>
      </c>
    </row>
    <row r="6" spans="1:8" ht="22.5" customHeight="1" x14ac:dyDescent="0.35">
      <c r="A6" s="102">
        <v>1</v>
      </c>
      <c r="B6" s="68" t="s">
        <v>18</v>
      </c>
      <c r="C6" s="69" t="s">
        <v>19</v>
      </c>
      <c r="D6" s="19">
        <v>1</v>
      </c>
      <c r="E6" s="10">
        <v>0</v>
      </c>
      <c r="F6" s="50">
        <v>0</v>
      </c>
      <c r="G6" s="5" t="s">
        <v>75</v>
      </c>
    </row>
    <row r="7" spans="1:8" ht="22.5" customHeight="1" x14ac:dyDescent="0.35">
      <c r="A7" s="51">
        <f>A6+1</f>
        <v>2</v>
      </c>
      <c r="B7" s="68" t="s">
        <v>89</v>
      </c>
      <c r="C7" s="69" t="s">
        <v>19</v>
      </c>
      <c r="D7" s="19">
        <v>1</v>
      </c>
      <c r="E7" s="10">
        <v>0</v>
      </c>
      <c r="F7" s="50">
        <v>0</v>
      </c>
      <c r="G7" s="5"/>
    </row>
    <row r="8" spans="1:8" ht="22.5" customHeight="1" x14ac:dyDescent="0.35">
      <c r="A8" s="51">
        <f t="shared" ref="A8:A11" si="0">A7+1</f>
        <v>3</v>
      </c>
      <c r="B8" s="68" t="s">
        <v>84</v>
      </c>
      <c r="C8" s="69" t="s">
        <v>20</v>
      </c>
      <c r="D8" s="131">
        <v>7875</v>
      </c>
      <c r="E8" s="10">
        <v>0</v>
      </c>
      <c r="F8" s="50">
        <v>0</v>
      </c>
      <c r="G8" s="5" t="s">
        <v>101</v>
      </c>
      <c r="H8" s="5"/>
    </row>
    <row r="9" spans="1:8" ht="22.5" customHeight="1" x14ac:dyDescent="0.35">
      <c r="A9" s="51">
        <f t="shared" si="0"/>
        <v>4</v>
      </c>
      <c r="B9" s="68" t="s">
        <v>88</v>
      </c>
      <c r="C9" s="69" t="s">
        <v>19</v>
      </c>
      <c r="D9" s="19">
        <v>7</v>
      </c>
      <c r="E9" s="10">
        <v>0</v>
      </c>
      <c r="F9" s="50">
        <v>0</v>
      </c>
      <c r="G9" s="5"/>
      <c r="H9" s="5"/>
    </row>
    <row r="10" spans="1:8" ht="22.5" customHeight="1" x14ac:dyDescent="0.35">
      <c r="A10" s="51">
        <f t="shared" si="0"/>
        <v>5</v>
      </c>
      <c r="B10" s="133" t="s">
        <v>112</v>
      </c>
      <c r="C10" s="134" t="s">
        <v>20</v>
      </c>
      <c r="D10" s="131">
        <v>800</v>
      </c>
      <c r="E10" s="10">
        <v>0</v>
      </c>
      <c r="F10" s="50">
        <v>0</v>
      </c>
      <c r="G10" s="5"/>
      <c r="H10" s="5"/>
    </row>
    <row r="11" spans="1:8" ht="22.5" customHeight="1" x14ac:dyDescent="0.35">
      <c r="A11" s="51">
        <f t="shared" si="0"/>
        <v>6</v>
      </c>
      <c r="B11" s="133" t="s">
        <v>99</v>
      </c>
      <c r="C11" s="134" t="s">
        <v>21</v>
      </c>
      <c r="D11" s="131">
        <v>5005</v>
      </c>
      <c r="E11" s="10">
        <v>0</v>
      </c>
      <c r="F11" s="50">
        <v>0</v>
      </c>
      <c r="G11" s="5"/>
      <c r="H11" s="5"/>
    </row>
    <row r="12" spans="1:8" ht="22.5" customHeight="1" thickBot="1" x14ac:dyDescent="0.4">
      <c r="A12" s="101"/>
      <c r="B12" s="110"/>
      <c r="C12" s="111"/>
      <c r="D12" s="112"/>
      <c r="E12" s="21"/>
      <c r="F12" s="50"/>
      <c r="G12" s="5"/>
      <c r="H12" s="105"/>
    </row>
    <row r="13" spans="1:8" ht="22.5" customHeight="1" x14ac:dyDescent="0.35">
      <c r="A13" s="6"/>
      <c r="B13" s="12"/>
      <c r="C13" s="45"/>
      <c r="D13" s="7"/>
      <c r="E13" s="29" t="s">
        <v>17</v>
      </c>
      <c r="F13" s="55">
        <v>0</v>
      </c>
      <c r="G13" s="5"/>
      <c r="H13" s="106"/>
    </row>
    <row r="14" spans="1:8" ht="22.5" customHeight="1" x14ac:dyDescent="0.35">
      <c r="A14" s="6"/>
      <c r="B14" s="12"/>
      <c r="C14" s="45"/>
      <c r="D14" s="7"/>
      <c r="E14" s="29"/>
      <c r="F14" s="10"/>
      <c r="G14" s="5"/>
      <c r="H14" s="107"/>
    </row>
    <row r="15" spans="1:8" ht="63" customHeight="1" x14ac:dyDescent="0.2">
      <c r="A15" s="20" t="s">
        <v>35</v>
      </c>
      <c r="B15" s="156" t="s">
        <v>5</v>
      </c>
      <c r="C15" s="156"/>
      <c r="D15" s="156"/>
      <c r="E15" s="156"/>
      <c r="F15" s="156"/>
      <c r="G15" s="5"/>
    </row>
    <row r="16" spans="1:8" ht="104.25" customHeight="1" x14ac:dyDescent="0.2">
      <c r="A16" s="20" t="s">
        <v>35</v>
      </c>
      <c r="B16" s="156" t="s">
        <v>6</v>
      </c>
      <c r="C16" s="156"/>
      <c r="D16" s="156"/>
      <c r="E16" s="156"/>
      <c r="F16" s="156"/>
      <c r="G16" s="5"/>
    </row>
    <row r="17" spans="4:13" ht="22.5" customHeight="1" x14ac:dyDescent="0.2">
      <c r="D17"/>
      <c r="E17" s="27" t="s">
        <v>7</v>
      </c>
      <c r="F17" s="2"/>
      <c r="G17" s="1"/>
    </row>
    <row r="18" spans="4:13" ht="18.75" customHeight="1" x14ac:dyDescent="0.2">
      <c r="D18"/>
      <c r="E18" s="27" t="s">
        <v>8</v>
      </c>
      <c r="F18" s="3"/>
      <c r="G18" s="1"/>
    </row>
    <row r="19" spans="4:13" ht="66" customHeight="1" x14ac:dyDescent="0.2">
      <c r="G19" s="1"/>
    </row>
    <row r="20" spans="4:13" ht="123.75" customHeight="1" x14ac:dyDescent="0.2">
      <c r="G20" s="1"/>
    </row>
    <row r="21" spans="4:13" ht="409.5" customHeight="1" x14ac:dyDescent="0.2"/>
    <row r="22" spans="4:13" ht="12.75" customHeight="1" x14ac:dyDescent="0.2"/>
    <row r="23" spans="4:13" x14ac:dyDescent="0.2">
      <c r="G23" t="s">
        <v>56</v>
      </c>
      <c r="H23">
        <v>15</v>
      </c>
      <c r="K23" t="s">
        <v>57</v>
      </c>
      <c r="L23">
        <v>11</v>
      </c>
    </row>
    <row r="24" spans="4:13" x14ac:dyDescent="0.2">
      <c r="G24">
        <v>10</v>
      </c>
      <c r="H24">
        <v>5</v>
      </c>
      <c r="I24">
        <f>G24*H24</f>
        <v>50</v>
      </c>
      <c r="K24">
        <v>41</v>
      </c>
      <c r="L24">
        <v>6</v>
      </c>
      <c r="M24">
        <f>K24*L24</f>
        <v>246</v>
      </c>
    </row>
    <row r="25" spans="4:13" x14ac:dyDescent="0.2">
      <c r="G25">
        <v>12</v>
      </c>
      <c r="H25">
        <v>2</v>
      </c>
      <c r="I25">
        <f t="shared" ref="I25:I27" si="1">G25*H25</f>
        <v>24</v>
      </c>
      <c r="K25">
        <v>31</v>
      </c>
      <c r="L25">
        <v>5</v>
      </c>
      <c r="M25">
        <f>K25*L25</f>
        <v>155</v>
      </c>
    </row>
    <row r="26" spans="4:13" x14ac:dyDescent="0.2">
      <c r="G26">
        <v>30</v>
      </c>
      <c r="H26">
        <v>7</v>
      </c>
      <c r="I26">
        <f t="shared" si="1"/>
        <v>210</v>
      </c>
      <c r="L26">
        <f>SUM(L24:L25)</f>
        <v>11</v>
      </c>
      <c r="M26">
        <f>SUM(M24:M25)</f>
        <v>401</v>
      </c>
    </row>
    <row r="27" spans="4:13" x14ac:dyDescent="0.2">
      <c r="G27">
        <v>40</v>
      </c>
      <c r="H27">
        <v>1</v>
      </c>
      <c r="I27">
        <f t="shared" si="1"/>
        <v>40</v>
      </c>
    </row>
    <row r="28" spans="4:13" x14ac:dyDescent="0.2">
      <c r="H28">
        <f>SUM(H24:H27)</f>
        <v>15</v>
      </c>
      <c r="I28">
        <f>SUM(I24:I27)</f>
        <v>324</v>
      </c>
    </row>
  </sheetData>
  <mergeCells count="5">
    <mergeCell ref="A4:E4"/>
    <mergeCell ref="B1:D1"/>
    <mergeCell ref="B2:D2"/>
    <mergeCell ref="B15:F15"/>
    <mergeCell ref="B16:F16"/>
  </mergeCells>
  <phoneticPr fontId="17" type="noConversion"/>
  <pageMargins left="0.56000000000000005" right="0.2" top="0.52" bottom="0.25" header="0.5" footer="0.3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39E12-B799-4CFF-8FED-A277822F76A1}">
  <dimension ref="A1:AA47"/>
  <sheetViews>
    <sheetView tabSelected="1" view="pageBreakPreview" topLeftCell="A7" zoomScaleNormal="90" zoomScaleSheetLayoutView="100" workbookViewId="0">
      <selection activeCell="D11" sqref="D11"/>
    </sheetView>
  </sheetViews>
  <sheetFormatPr defaultColWidth="9.140625" defaultRowHeight="12.75" x14ac:dyDescent="0.2"/>
  <cols>
    <col min="1" max="1" width="6.85546875" style="5" customWidth="1"/>
    <col min="2" max="2" width="40.7109375" style="5" customWidth="1"/>
    <col min="3" max="3" width="10.85546875" style="5" customWidth="1"/>
    <col min="4" max="4" width="13.5703125" style="5" customWidth="1"/>
    <col min="5" max="5" width="13.5703125" style="40" customWidth="1"/>
    <col min="6" max="6" width="14.85546875" style="5" customWidth="1"/>
    <col min="7" max="7" width="12.28515625" style="5" bestFit="1" customWidth="1"/>
    <col min="8" max="14" width="9.140625" style="5"/>
    <col min="15" max="15" width="7.7109375" style="5" customWidth="1"/>
    <col min="16" max="16" width="10" style="5" bestFit="1" customWidth="1"/>
    <col min="17" max="17" width="9.140625" style="5"/>
    <col min="18" max="18" width="11.7109375" style="5" bestFit="1" customWidth="1"/>
    <col min="19" max="19" width="11.5703125" style="5" bestFit="1" customWidth="1"/>
    <col min="20" max="16384" width="9.140625" style="5"/>
  </cols>
  <sheetData>
    <row r="1" spans="1:27" ht="15.75" customHeight="1" x14ac:dyDescent="0.2">
      <c r="A1"/>
      <c r="B1" s="154" t="s">
        <v>9</v>
      </c>
      <c r="C1" s="154"/>
      <c r="D1" s="154"/>
      <c r="E1"/>
      <c r="F1" s="56">
        <f ca="1">TODAY()</f>
        <v>46065</v>
      </c>
    </row>
    <row r="2" spans="1:27" ht="15.6" customHeight="1" x14ac:dyDescent="0.2">
      <c r="A2"/>
      <c r="B2" s="147" t="s">
        <v>93</v>
      </c>
      <c r="C2" s="147"/>
      <c r="D2" s="147"/>
      <c r="E2" s="11" t="s">
        <v>0</v>
      </c>
      <c r="F2" s="104">
        <v>337.11500000000001</v>
      </c>
    </row>
    <row r="3" spans="1:27" ht="21.75" customHeight="1" x14ac:dyDescent="0.2">
      <c r="G3"/>
      <c r="H3"/>
      <c r="I3"/>
      <c r="J3"/>
      <c r="K3"/>
      <c r="L3"/>
      <c r="M3"/>
      <c r="N3"/>
      <c r="O3"/>
      <c r="P3"/>
      <c r="Q3"/>
      <c r="R3"/>
      <c r="S3"/>
      <c r="T3"/>
      <c r="U3"/>
      <c r="V3"/>
      <c r="W3"/>
      <c r="X3"/>
      <c r="Y3"/>
      <c r="Z3"/>
      <c r="AA3"/>
    </row>
    <row r="4" spans="1:27" ht="24.75" customHeight="1" thickBot="1" x14ac:dyDescent="0.25">
      <c r="A4" s="155" t="s">
        <v>116</v>
      </c>
      <c r="B4" s="155"/>
      <c r="C4" s="155"/>
      <c r="D4" s="155"/>
      <c r="E4" s="155"/>
      <c r="F4" s="34"/>
      <c r="G4"/>
      <c r="H4"/>
      <c r="I4"/>
      <c r="J4"/>
      <c r="K4"/>
      <c r="L4"/>
      <c r="M4"/>
      <c r="N4"/>
      <c r="O4"/>
      <c r="P4"/>
      <c r="Q4"/>
      <c r="R4"/>
      <c r="S4"/>
      <c r="T4"/>
      <c r="U4"/>
      <c r="V4"/>
      <c r="W4"/>
      <c r="X4"/>
      <c r="Y4"/>
      <c r="Z4"/>
      <c r="AA4"/>
    </row>
    <row r="5" spans="1:27" ht="26.25" customHeight="1" thickBot="1" x14ac:dyDescent="0.25">
      <c r="A5" s="48" t="s">
        <v>10</v>
      </c>
      <c r="B5" s="35" t="s">
        <v>11</v>
      </c>
      <c r="C5" s="8" t="s">
        <v>12</v>
      </c>
      <c r="D5" s="9" t="s">
        <v>13</v>
      </c>
      <c r="E5" s="8" t="s">
        <v>14</v>
      </c>
      <c r="F5" s="49" t="s">
        <v>15</v>
      </c>
      <c r="G5"/>
      <c r="H5"/>
      <c r="I5"/>
      <c r="J5"/>
      <c r="K5"/>
      <c r="L5"/>
      <c r="M5"/>
      <c r="N5"/>
      <c r="O5"/>
      <c r="P5"/>
      <c r="Q5"/>
      <c r="R5"/>
      <c r="S5"/>
      <c r="T5"/>
      <c r="U5"/>
      <c r="V5"/>
      <c r="W5"/>
      <c r="X5"/>
      <c r="Y5"/>
      <c r="Z5"/>
      <c r="AA5"/>
    </row>
    <row r="6" spans="1:27" ht="22.5" customHeight="1" x14ac:dyDescent="0.35">
      <c r="A6" s="121">
        <v>1</v>
      </c>
      <c r="B6" s="122" t="s">
        <v>77</v>
      </c>
      <c r="C6" s="123" t="s">
        <v>20</v>
      </c>
      <c r="D6" s="124">
        <v>3845</v>
      </c>
      <c r="E6" s="55">
        <v>0</v>
      </c>
      <c r="F6" s="125">
        <v>0</v>
      </c>
      <c r="G6" s="108"/>
      <c r="H6" s="42"/>
      <c r="I6" s="42"/>
      <c r="J6" s="42"/>
      <c r="K6" s="42"/>
      <c r="L6" s="42"/>
      <c r="M6" s="42"/>
      <c r="O6" s="42"/>
      <c r="P6"/>
      <c r="Q6"/>
      <c r="R6"/>
      <c r="S6"/>
      <c r="T6"/>
      <c r="U6"/>
      <c r="V6"/>
      <c r="W6"/>
      <c r="X6"/>
      <c r="Y6"/>
      <c r="Z6"/>
      <c r="AA6"/>
    </row>
    <row r="7" spans="1:27" ht="22.5" customHeight="1" x14ac:dyDescent="0.35">
      <c r="A7" s="52">
        <f t="shared" ref="A7:A12" si="0">A6+1</f>
        <v>2</v>
      </c>
      <c r="B7" s="114" t="s">
        <v>49</v>
      </c>
      <c r="C7" s="115" t="s">
        <v>20</v>
      </c>
      <c r="D7" s="120">
        <f>D6</f>
        <v>3845</v>
      </c>
      <c r="E7" s="10">
        <v>0</v>
      </c>
      <c r="F7" s="50">
        <v>0</v>
      </c>
      <c r="G7" s="108"/>
      <c r="H7" s="42"/>
      <c r="I7" s="42"/>
      <c r="J7" s="42"/>
      <c r="K7" s="42"/>
      <c r="L7" s="42"/>
      <c r="M7" s="42"/>
      <c r="O7" s="42"/>
      <c r="P7"/>
      <c r="Q7"/>
      <c r="R7"/>
      <c r="S7"/>
      <c r="T7"/>
      <c r="U7"/>
      <c r="V7"/>
      <c r="W7"/>
      <c r="X7"/>
      <c r="Y7"/>
      <c r="Z7"/>
      <c r="AA7"/>
    </row>
    <row r="8" spans="1:27" ht="22.5" customHeight="1" x14ac:dyDescent="0.35">
      <c r="A8" s="52">
        <f t="shared" si="0"/>
        <v>3</v>
      </c>
      <c r="B8" s="114" t="s">
        <v>78</v>
      </c>
      <c r="C8" s="115" t="s">
        <v>19</v>
      </c>
      <c r="D8" s="132">
        <v>5</v>
      </c>
      <c r="E8" s="10">
        <v>0</v>
      </c>
      <c r="F8" s="50">
        <v>0</v>
      </c>
      <c r="G8" s="108"/>
      <c r="H8" s="42"/>
      <c r="I8" s="42"/>
      <c r="J8" s="42"/>
      <c r="K8" s="42"/>
      <c r="L8" s="42"/>
      <c r="M8" s="42"/>
      <c r="O8" s="42"/>
      <c r="P8"/>
      <c r="Q8"/>
      <c r="R8"/>
      <c r="S8"/>
      <c r="T8"/>
      <c r="U8"/>
      <c r="V8"/>
      <c r="W8"/>
      <c r="X8"/>
      <c r="Y8"/>
      <c r="Z8"/>
      <c r="AA8"/>
    </row>
    <row r="9" spans="1:27" ht="22.5" customHeight="1" x14ac:dyDescent="0.35">
      <c r="A9" s="52">
        <f t="shared" si="0"/>
        <v>4</v>
      </c>
      <c r="B9" s="114" t="s">
        <v>94</v>
      </c>
      <c r="C9" s="115" t="s">
        <v>19</v>
      </c>
      <c r="D9" s="120">
        <v>2</v>
      </c>
      <c r="E9" s="10">
        <v>0</v>
      </c>
      <c r="F9" s="50">
        <v>0</v>
      </c>
      <c r="G9" s="108"/>
      <c r="H9" s="42"/>
      <c r="I9" s="42"/>
      <c r="J9" s="42"/>
      <c r="K9" s="42"/>
      <c r="L9" s="42"/>
      <c r="M9" s="42"/>
      <c r="O9" s="42"/>
      <c r="P9"/>
      <c r="Q9"/>
      <c r="R9"/>
      <c r="S9"/>
      <c r="T9"/>
      <c r="U9"/>
      <c r="V9"/>
      <c r="W9"/>
      <c r="X9"/>
      <c r="Y9"/>
      <c r="Z9"/>
      <c r="AA9"/>
    </row>
    <row r="10" spans="1:27" ht="22.5" customHeight="1" x14ac:dyDescent="0.35">
      <c r="A10" s="52">
        <f t="shared" si="0"/>
        <v>5</v>
      </c>
      <c r="B10" s="119" t="s">
        <v>74</v>
      </c>
      <c r="C10" s="115" t="s">
        <v>19</v>
      </c>
      <c r="D10" s="120">
        <v>2</v>
      </c>
      <c r="E10" s="10">
        <v>0</v>
      </c>
      <c r="F10" s="50">
        <v>0</v>
      </c>
      <c r="G10" s="108"/>
      <c r="H10" s="42"/>
      <c r="I10" s="42"/>
      <c r="J10" s="42"/>
      <c r="K10" s="42"/>
      <c r="L10" s="42"/>
      <c r="M10" s="42"/>
      <c r="O10" s="42"/>
      <c r="P10"/>
      <c r="Q10"/>
      <c r="R10"/>
      <c r="S10"/>
      <c r="T10"/>
      <c r="U10"/>
      <c r="V10"/>
      <c r="W10"/>
      <c r="X10"/>
      <c r="Y10"/>
      <c r="Z10"/>
      <c r="AA10"/>
    </row>
    <row r="11" spans="1:27" ht="22.5" customHeight="1" x14ac:dyDescent="0.35">
      <c r="A11" s="52">
        <f t="shared" si="0"/>
        <v>6</v>
      </c>
      <c r="B11" s="119" t="s">
        <v>85</v>
      </c>
      <c r="C11" s="115" t="s">
        <v>19</v>
      </c>
      <c r="D11" s="120">
        <v>2</v>
      </c>
      <c r="E11" s="10">
        <v>0</v>
      </c>
      <c r="F11" s="50">
        <v>0</v>
      </c>
    </row>
    <row r="12" spans="1:27" ht="22.5" customHeight="1" x14ac:dyDescent="0.35">
      <c r="A12" s="52">
        <f t="shared" si="0"/>
        <v>7</v>
      </c>
      <c r="B12" s="119" t="s">
        <v>91</v>
      </c>
      <c r="C12" s="115" t="s">
        <v>19</v>
      </c>
      <c r="D12" s="120">
        <v>1</v>
      </c>
      <c r="E12" s="10">
        <v>0</v>
      </c>
      <c r="F12" s="50">
        <v>0</v>
      </c>
    </row>
    <row r="13" spans="1:27" ht="32.25" customHeight="1" x14ac:dyDescent="0.35">
      <c r="A13" s="52">
        <f>A12+1</f>
        <v>8</v>
      </c>
      <c r="B13" s="138" t="s">
        <v>107</v>
      </c>
      <c r="C13" s="139" t="s">
        <v>20</v>
      </c>
      <c r="D13" s="132">
        <v>92</v>
      </c>
      <c r="E13" s="10">
        <v>0</v>
      </c>
      <c r="F13" s="50">
        <v>0</v>
      </c>
    </row>
    <row r="14" spans="1:27" ht="22.5" customHeight="1" x14ac:dyDescent="0.35">
      <c r="A14" s="52">
        <f t="shared" ref="A14:A22" si="1">A13+1</f>
        <v>9</v>
      </c>
      <c r="B14" s="140" t="s">
        <v>106</v>
      </c>
      <c r="C14" s="139" t="s">
        <v>20</v>
      </c>
      <c r="D14" s="132">
        <v>116</v>
      </c>
      <c r="E14" s="10">
        <v>0</v>
      </c>
      <c r="F14" s="50">
        <v>0</v>
      </c>
    </row>
    <row r="15" spans="1:27" ht="22.5" customHeight="1" x14ac:dyDescent="0.35">
      <c r="A15" s="52">
        <f t="shared" si="1"/>
        <v>10</v>
      </c>
      <c r="B15" s="114" t="s">
        <v>86</v>
      </c>
      <c r="C15" s="115" t="s">
        <v>19</v>
      </c>
      <c r="D15" s="120">
        <v>4</v>
      </c>
      <c r="E15" s="10">
        <v>0</v>
      </c>
      <c r="F15" s="50">
        <v>0</v>
      </c>
    </row>
    <row r="16" spans="1:27" ht="22.5" customHeight="1" x14ac:dyDescent="0.35">
      <c r="A16" s="52">
        <f t="shared" si="1"/>
        <v>11</v>
      </c>
      <c r="B16" s="114" t="s">
        <v>87</v>
      </c>
      <c r="C16" s="115" t="s">
        <v>19</v>
      </c>
      <c r="D16" s="120">
        <v>1</v>
      </c>
      <c r="E16" s="10">
        <v>0</v>
      </c>
      <c r="F16" s="50">
        <v>0</v>
      </c>
      <c r="G16" s="108"/>
      <c r="H16" s="42"/>
      <c r="I16" s="42"/>
      <c r="J16" s="42"/>
      <c r="K16" s="42"/>
      <c r="L16" s="42"/>
      <c r="M16" s="42"/>
      <c r="N16" s="42"/>
      <c r="O16" s="42"/>
      <c r="P16"/>
      <c r="Q16"/>
      <c r="R16"/>
      <c r="S16"/>
      <c r="T16"/>
      <c r="U16"/>
      <c r="V16"/>
      <c r="W16"/>
      <c r="X16"/>
      <c r="Y16"/>
      <c r="Z16"/>
      <c r="AA16"/>
    </row>
    <row r="17" spans="1:27" ht="22.5" customHeight="1" x14ac:dyDescent="0.35">
      <c r="A17" s="52">
        <f t="shared" si="1"/>
        <v>12</v>
      </c>
      <c r="B17" s="114" t="s">
        <v>95</v>
      </c>
      <c r="C17" s="115" t="s">
        <v>19</v>
      </c>
      <c r="D17" s="132">
        <v>11</v>
      </c>
      <c r="E17" s="10">
        <v>0</v>
      </c>
      <c r="F17" s="50">
        <v>0</v>
      </c>
      <c r="G17" s="108"/>
      <c r="H17" s="42"/>
      <c r="I17" s="42"/>
      <c r="J17" s="42"/>
      <c r="K17" s="42"/>
      <c r="L17" s="42"/>
      <c r="M17" s="42"/>
      <c r="N17" s="108"/>
      <c r="O17" s="42"/>
      <c r="P17" s="42"/>
      <c r="Q17" s="42"/>
      <c r="R17"/>
      <c r="S17"/>
      <c r="T17"/>
      <c r="U17"/>
      <c r="V17"/>
      <c r="W17"/>
      <c r="X17"/>
      <c r="Y17"/>
      <c r="Z17"/>
      <c r="AA17"/>
    </row>
    <row r="18" spans="1:27" ht="22.5" customHeight="1" x14ac:dyDescent="0.35">
      <c r="A18" s="52">
        <f t="shared" si="1"/>
        <v>13</v>
      </c>
      <c r="B18" s="114" t="s">
        <v>96</v>
      </c>
      <c r="C18" s="115" t="s">
        <v>19</v>
      </c>
      <c r="D18" s="132">
        <v>6</v>
      </c>
      <c r="E18" s="10">
        <v>0</v>
      </c>
      <c r="F18" s="50">
        <v>0</v>
      </c>
      <c r="G18" s="108"/>
      <c r="H18" s="42"/>
      <c r="I18" s="42"/>
      <c r="J18" s="42"/>
      <c r="K18" s="42"/>
      <c r="L18" s="42"/>
      <c r="M18" s="42"/>
      <c r="N18" s="108"/>
      <c r="O18" s="42"/>
      <c r="P18" s="42"/>
      <c r="Q18" s="42"/>
      <c r="R18"/>
      <c r="S18"/>
      <c r="T18"/>
      <c r="U18"/>
      <c r="V18"/>
      <c r="W18"/>
      <c r="X18"/>
      <c r="Y18"/>
      <c r="Z18"/>
      <c r="AA18"/>
    </row>
    <row r="19" spans="1:27" ht="22.5" customHeight="1" x14ac:dyDescent="0.35">
      <c r="A19" s="52">
        <f t="shared" si="1"/>
        <v>14</v>
      </c>
      <c r="B19" s="114" t="s">
        <v>97</v>
      </c>
      <c r="C19" s="115" t="s">
        <v>19</v>
      </c>
      <c r="D19" s="132">
        <v>8</v>
      </c>
      <c r="E19" s="10">
        <v>0</v>
      </c>
      <c r="F19" s="50">
        <v>0</v>
      </c>
      <c r="G19" s="108"/>
      <c r="H19" s="42"/>
      <c r="I19" s="42"/>
      <c r="J19" s="42"/>
      <c r="K19" s="42"/>
      <c r="L19" s="42"/>
      <c r="M19" s="42"/>
      <c r="N19" s="108"/>
      <c r="O19" s="42"/>
      <c r="P19" s="42"/>
      <c r="Q19" s="42"/>
      <c r="R19"/>
      <c r="S19"/>
      <c r="T19"/>
      <c r="U19"/>
      <c r="V19"/>
      <c r="W19"/>
      <c r="X19"/>
      <c r="Y19"/>
      <c r="Z19"/>
      <c r="AA19"/>
    </row>
    <row r="20" spans="1:27" ht="22.5" customHeight="1" x14ac:dyDescent="0.35">
      <c r="A20" s="52">
        <f t="shared" si="1"/>
        <v>15</v>
      </c>
      <c r="B20" s="138" t="s">
        <v>100</v>
      </c>
      <c r="C20" s="139" t="s">
        <v>19</v>
      </c>
      <c r="D20" s="132">
        <v>1</v>
      </c>
      <c r="E20" s="10">
        <v>0</v>
      </c>
      <c r="F20" s="50">
        <v>0</v>
      </c>
      <c r="G20" s="108"/>
      <c r="H20" s="42"/>
      <c r="I20" s="42"/>
      <c r="J20" s="42"/>
      <c r="K20" s="42"/>
      <c r="L20" s="42"/>
      <c r="M20" s="42"/>
      <c r="N20" s="42"/>
      <c r="O20" s="42"/>
      <c r="P20"/>
      <c r="Q20"/>
      <c r="R20"/>
      <c r="S20"/>
      <c r="T20"/>
      <c r="U20"/>
      <c r="V20"/>
      <c r="W20"/>
      <c r="X20"/>
      <c r="Y20"/>
      <c r="Z20"/>
      <c r="AA20"/>
    </row>
    <row r="21" spans="1:27" ht="22.5" customHeight="1" x14ac:dyDescent="0.35">
      <c r="A21" s="52">
        <f t="shared" si="1"/>
        <v>16</v>
      </c>
      <c r="B21" s="138" t="s">
        <v>104</v>
      </c>
      <c r="C21" s="139" t="s">
        <v>19</v>
      </c>
      <c r="D21" s="132">
        <v>6</v>
      </c>
      <c r="E21" s="10">
        <v>0</v>
      </c>
      <c r="F21" s="50">
        <v>0</v>
      </c>
      <c r="G21" s="108"/>
      <c r="H21" s="42"/>
      <c r="I21" s="42"/>
      <c r="J21" s="42"/>
      <c r="K21" s="42"/>
      <c r="L21" s="42"/>
      <c r="M21" s="42"/>
      <c r="N21" s="42"/>
      <c r="O21" s="42"/>
      <c r="P21"/>
      <c r="Q21"/>
      <c r="R21"/>
      <c r="S21"/>
      <c r="T21"/>
      <c r="U21"/>
      <c r="V21"/>
      <c r="W21"/>
      <c r="X21"/>
      <c r="Y21"/>
      <c r="Z21"/>
      <c r="AA21"/>
    </row>
    <row r="22" spans="1:27" ht="22.5" customHeight="1" x14ac:dyDescent="0.35">
      <c r="A22" s="52">
        <f t="shared" si="1"/>
        <v>17</v>
      </c>
      <c r="B22" s="138" t="s">
        <v>105</v>
      </c>
      <c r="C22" s="139" t="s">
        <v>19</v>
      </c>
      <c r="D22" s="132">
        <v>2</v>
      </c>
      <c r="E22" s="10">
        <v>0</v>
      </c>
      <c r="F22" s="50">
        <v>0</v>
      </c>
      <c r="G22" s="108"/>
      <c r="H22" s="42"/>
      <c r="I22" s="42"/>
      <c r="J22" s="42"/>
      <c r="K22" s="42"/>
      <c r="L22" s="42"/>
      <c r="M22" s="42"/>
      <c r="N22" s="42"/>
      <c r="O22" s="42"/>
      <c r="P22"/>
      <c r="Q22"/>
      <c r="R22"/>
      <c r="S22"/>
      <c r="T22"/>
      <c r="U22"/>
      <c r="V22"/>
      <c r="W22"/>
      <c r="X22"/>
      <c r="Y22"/>
      <c r="Z22"/>
      <c r="AA22"/>
    </row>
    <row r="23" spans="1:27" ht="22.5" customHeight="1" thickBot="1" x14ac:dyDescent="0.4">
      <c r="A23" s="126"/>
      <c r="B23" s="116"/>
      <c r="C23" s="117"/>
      <c r="D23" s="118"/>
      <c r="E23" s="21"/>
      <c r="F23" s="127"/>
      <c r="G23" s="108"/>
      <c r="H23" s="42"/>
      <c r="I23" s="42"/>
      <c r="J23" s="42"/>
      <c r="K23" s="42"/>
      <c r="L23" s="42"/>
      <c r="M23" s="42"/>
      <c r="N23" s="42"/>
      <c r="O23" s="42"/>
      <c r="P23"/>
      <c r="Q23"/>
      <c r="R23"/>
      <c r="S23"/>
      <c r="T23"/>
      <c r="U23"/>
      <c r="V23"/>
      <c r="W23"/>
      <c r="X23"/>
      <c r="Y23"/>
      <c r="Z23"/>
      <c r="AA23"/>
    </row>
    <row r="24" spans="1:27" ht="22.5" customHeight="1" x14ac:dyDescent="0.35">
      <c r="A24" s="27"/>
      <c r="E24" s="39" t="s">
        <v>17</v>
      </c>
      <c r="F24" s="10">
        <v>0</v>
      </c>
      <c r="G24"/>
      <c r="H24" s="113"/>
      <c r="I24" s="42"/>
      <c r="J24" s="42"/>
      <c r="K24" s="42"/>
      <c r="L24" s="42"/>
      <c r="M24" s="42"/>
      <c r="N24" s="42"/>
      <c r="O24" s="42"/>
      <c r="P24"/>
      <c r="Q24"/>
      <c r="R24"/>
      <c r="S24"/>
      <c r="T24"/>
      <c r="U24"/>
      <c r="V24"/>
      <c r="W24"/>
      <c r="X24"/>
      <c r="Y24"/>
      <c r="Z24"/>
      <c r="AA24"/>
    </row>
    <row r="25" spans="1:27" customFormat="1" ht="22.5" customHeight="1" x14ac:dyDescent="0.35">
      <c r="A25" s="51"/>
      <c r="B25" s="128" t="s">
        <v>90</v>
      </c>
      <c r="C25" s="7"/>
      <c r="D25" s="23"/>
      <c r="E25" s="10"/>
      <c r="F25" s="50"/>
      <c r="H25" s="5"/>
    </row>
    <row r="26" spans="1:27" customFormat="1" ht="22.5" customHeight="1" x14ac:dyDescent="0.35">
      <c r="A26" s="51"/>
      <c r="B26" s="136" t="s">
        <v>98</v>
      </c>
      <c r="C26" s="137" t="s">
        <v>20</v>
      </c>
      <c r="D26" s="23"/>
      <c r="E26" s="10">
        <v>0</v>
      </c>
      <c r="F26" s="50">
        <v>0</v>
      </c>
      <c r="H26" s="5"/>
    </row>
    <row r="27" spans="1:27" ht="14.25" customHeight="1" x14ac:dyDescent="0.2">
      <c r="A27" s="27"/>
      <c r="G27"/>
      <c r="H27" s="42"/>
      <c r="I27" s="42"/>
      <c r="J27" s="42"/>
      <c r="K27" s="42"/>
      <c r="L27" s="42"/>
      <c r="M27" s="42"/>
      <c r="N27" s="42"/>
      <c r="O27" s="42"/>
      <c r="P27"/>
      <c r="Q27"/>
      <c r="R27"/>
      <c r="S27"/>
      <c r="T27"/>
      <c r="U27"/>
      <c r="V27"/>
      <c r="W27"/>
      <c r="X27"/>
      <c r="Y27"/>
      <c r="Z27"/>
      <c r="AA27"/>
    </row>
    <row r="28" spans="1:27" customFormat="1" ht="63" customHeight="1" x14ac:dyDescent="0.2">
      <c r="A28" s="20" t="s">
        <v>35</v>
      </c>
      <c r="B28" s="156" t="s">
        <v>5</v>
      </c>
      <c r="C28" s="156"/>
      <c r="D28" s="156"/>
      <c r="E28" s="156"/>
      <c r="F28" s="156"/>
      <c r="G28" s="5"/>
    </row>
    <row r="29" spans="1:27" customFormat="1" ht="104.25" customHeight="1" x14ac:dyDescent="0.2">
      <c r="A29" s="20" t="s">
        <v>35</v>
      </c>
      <c r="B29" s="156" t="s">
        <v>6</v>
      </c>
      <c r="C29" s="156"/>
      <c r="D29" s="156"/>
      <c r="E29" s="156"/>
      <c r="F29" s="156"/>
      <c r="G29" s="5"/>
    </row>
    <row r="30" spans="1:27" ht="21.75" customHeight="1" x14ac:dyDescent="0.2">
      <c r="A30" s="27"/>
      <c r="B30" s="57"/>
      <c r="C30" s="53"/>
      <c r="D30" s="53"/>
      <c r="E30" s="27" t="s">
        <v>7</v>
      </c>
      <c r="F30" s="2"/>
      <c r="G30"/>
      <c r="H30"/>
      <c r="I30"/>
      <c r="J30"/>
      <c r="K30"/>
      <c r="L30"/>
      <c r="M30"/>
      <c r="N30"/>
      <c r="O30"/>
      <c r="P30"/>
      <c r="Q30"/>
      <c r="R30"/>
      <c r="S30"/>
      <c r="T30"/>
      <c r="U30"/>
      <c r="V30"/>
      <c r="W30"/>
      <c r="X30"/>
      <c r="Y30"/>
      <c r="Z30"/>
      <c r="AA30"/>
    </row>
    <row r="31" spans="1:27" customFormat="1" ht="21.75" customHeight="1" x14ac:dyDescent="0.2">
      <c r="E31" s="27" t="s">
        <v>8</v>
      </c>
      <c r="F31" s="3"/>
    </row>
    <row r="32" spans="1:27" customFormat="1" ht="22.5" customHeight="1" x14ac:dyDescent="0.2">
      <c r="E32" s="40"/>
      <c r="F32" s="5"/>
    </row>
    <row r="33" spans="7:27" x14ac:dyDescent="0.2">
      <c r="G33"/>
      <c r="H33"/>
      <c r="I33"/>
      <c r="J33"/>
      <c r="K33"/>
      <c r="L33"/>
      <c r="M33"/>
      <c r="N33"/>
      <c r="O33"/>
      <c r="P33"/>
      <c r="Q33"/>
      <c r="R33"/>
      <c r="S33"/>
      <c r="T33"/>
      <c r="U33"/>
      <c r="V33"/>
      <c r="W33"/>
      <c r="X33"/>
      <c r="Y33"/>
      <c r="Z33"/>
      <c r="AA33"/>
    </row>
    <row r="34" spans="7:27" x14ac:dyDescent="0.2">
      <c r="G34"/>
      <c r="H34"/>
      <c r="I34"/>
      <c r="J34"/>
      <c r="K34"/>
      <c r="L34"/>
      <c r="M34"/>
      <c r="N34"/>
      <c r="O34"/>
      <c r="P34"/>
      <c r="Q34"/>
      <c r="R34"/>
      <c r="S34"/>
      <c r="T34"/>
      <c r="U34"/>
      <c r="V34"/>
      <c r="W34"/>
      <c r="X34"/>
      <c r="Y34"/>
      <c r="Z34"/>
      <c r="AA34"/>
    </row>
    <row r="35" spans="7:27" x14ac:dyDescent="0.2">
      <c r="G35"/>
      <c r="H35"/>
      <c r="I35"/>
      <c r="J35"/>
      <c r="K35"/>
      <c r="L35"/>
      <c r="M35"/>
      <c r="N35"/>
      <c r="O35"/>
      <c r="P35"/>
      <c r="Q35"/>
      <c r="R35"/>
      <c r="S35"/>
      <c r="T35"/>
      <c r="U35"/>
      <c r="V35"/>
      <c r="W35"/>
      <c r="X35"/>
      <c r="Y35"/>
      <c r="Z35"/>
      <c r="AA35"/>
    </row>
    <row r="36" spans="7:27" x14ac:dyDescent="0.2">
      <c r="G36"/>
      <c r="H36"/>
      <c r="I36"/>
      <c r="J36"/>
      <c r="K36"/>
      <c r="L36"/>
      <c r="M36"/>
      <c r="N36"/>
      <c r="O36"/>
      <c r="P36"/>
      <c r="Q36"/>
      <c r="R36"/>
      <c r="S36"/>
      <c r="T36"/>
      <c r="U36"/>
      <c r="V36"/>
      <c r="W36"/>
      <c r="X36"/>
      <c r="Y36"/>
      <c r="Z36"/>
      <c r="AA36"/>
    </row>
    <row r="37" spans="7:27" x14ac:dyDescent="0.2">
      <c r="G37"/>
      <c r="H37"/>
      <c r="I37"/>
      <c r="J37"/>
      <c r="K37"/>
      <c r="L37"/>
      <c r="M37"/>
      <c r="N37"/>
      <c r="O37"/>
      <c r="P37"/>
      <c r="Q37"/>
      <c r="R37"/>
      <c r="S37"/>
      <c r="T37"/>
      <c r="U37"/>
      <c r="V37"/>
      <c r="W37"/>
      <c r="X37"/>
      <c r="Y37"/>
      <c r="Z37"/>
      <c r="AA37"/>
    </row>
    <row r="38" spans="7:27" x14ac:dyDescent="0.2">
      <c r="G38"/>
      <c r="H38"/>
      <c r="I38"/>
      <c r="J38"/>
      <c r="K38"/>
      <c r="L38"/>
      <c r="M38"/>
      <c r="N38"/>
      <c r="O38"/>
      <c r="P38"/>
      <c r="Q38"/>
      <c r="R38"/>
      <c r="S38"/>
      <c r="T38"/>
      <c r="U38"/>
      <c r="V38"/>
      <c r="W38"/>
      <c r="X38"/>
      <c r="Y38"/>
      <c r="Z38"/>
      <c r="AA38"/>
    </row>
    <row r="39" spans="7:27" x14ac:dyDescent="0.2">
      <c r="G39"/>
      <c r="H39"/>
      <c r="I39"/>
      <c r="J39"/>
      <c r="K39"/>
      <c r="L39"/>
      <c r="M39"/>
      <c r="N39"/>
      <c r="O39"/>
      <c r="P39"/>
      <c r="Q39"/>
      <c r="R39"/>
      <c r="S39"/>
      <c r="T39"/>
      <c r="U39"/>
      <c r="V39"/>
      <c r="W39"/>
      <c r="X39"/>
      <c r="Y39"/>
      <c r="Z39"/>
      <c r="AA39"/>
    </row>
    <row r="40" spans="7:27" x14ac:dyDescent="0.2">
      <c r="G40"/>
      <c r="H40"/>
      <c r="I40"/>
      <c r="J40"/>
      <c r="K40"/>
      <c r="L40"/>
      <c r="M40"/>
      <c r="N40"/>
      <c r="O40"/>
      <c r="P40"/>
      <c r="Q40"/>
      <c r="R40"/>
      <c r="S40"/>
      <c r="T40"/>
      <c r="U40"/>
      <c r="V40"/>
      <c r="W40"/>
      <c r="X40"/>
      <c r="Y40"/>
      <c r="Z40"/>
      <c r="AA40"/>
    </row>
    <row r="41" spans="7:27" x14ac:dyDescent="0.2">
      <c r="K41" s="5">
        <v>22.5</v>
      </c>
      <c r="L41" s="5">
        <v>1</v>
      </c>
      <c r="N41" s="5">
        <v>22.5</v>
      </c>
    </row>
    <row r="42" spans="7:27" x14ac:dyDescent="0.2">
      <c r="K42" s="5">
        <v>45</v>
      </c>
      <c r="L42" s="5">
        <v>2</v>
      </c>
      <c r="N42" s="5">
        <v>45</v>
      </c>
      <c r="O42" s="5">
        <v>4</v>
      </c>
    </row>
    <row r="43" spans="7:27" x14ac:dyDescent="0.2">
      <c r="K43" s="5">
        <v>90</v>
      </c>
      <c r="N43" s="5">
        <v>90</v>
      </c>
      <c r="O43" s="5">
        <v>1</v>
      </c>
    </row>
    <row r="44" spans="7:27" x14ac:dyDescent="0.2">
      <c r="K44" s="11" t="s">
        <v>31</v>
      </c>
      <c r="L44" s="5">
        <v>3</v>
      </c>
      <c r="N44" s="11" t="s">
        <v>31</v>
      </c>
      <c r="O44" s="5">
        <v>3</v>
      </c>
    </row>
    <row r="45" spans="7:27" x14ac:dyDescent="0.2">
      <c r="K45" s="11" t="s">
        <v>30</v>
      </c>
      <c r="N45" s="11" t="s">
        <v>30</v>
      </c>
      <c r="O45" s="5">
        <v>1</v>
      </c>
    </row>
    <row r="46" spans="7:27" x14ac:dyDescent="0.2">
      <c r="N46" s="11" t="s">
        <v>32</v>
      </c>
      <c r="O46" s="5">
        <v>5</v>
      </c>
    </row>
    <row r="47" spans="7:27" x14ac:dyDescent="0.2">
      <c r="N47" s="11" t="s">
        <v>33</v>
      </c>
      <c r="O47" s="5">
        <v>1</v>
      </c>
    </row>
  </sheetData>
  <mergeCells count="5">
    <mergeCell ref="B1:D1"/>
    <mergeCell ref="B2:D2"/>
    <mergeCell ref="A4:E4"/>
    <mergeCell ref="B28:F28"/>
    <mergeCell ref="B29:F29"/>
  </mergeCells>
  <pageMargins left="0.56000000000000005" right="0.2" top="0.52" bottom="0.25" header="0.5" footer="0.35"/>
  <pageSetup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9FD89-5F5F-4753-BDFA-B074E1804A23}">
  <dimension ref="A1:P26"/>
  <sheetViews>
    <sheetView view="pageBreakPreview" zoomScaleNormal="100" zoomScaleSheetLayoutView="100" workbookViewId="0">
      <selection activeCell="E1" sqref="E1:E1048576"/>
    </sheetView>
  </sheetViews>
  <sheetFormatPr defaultRowHeight="12.75" x14ac:dyDescent="0.2"/>
  <cols>
    <col min="1" max="1" width="6.7109375" customWidth="1"/>
    <col min="2" max="2" width="43" customWidth="1"/>
    <col min="3" max="3" width="10.42578125" customWidth="1"/>
    <col min="4" max="4" width="12" customWidth="1"/>
    <col min="5" max="5" width="13.42578125" style="4" customWidth="1"/>
    <col min="6" max="6" width="14.85546875" customWidth="1"/>
    <col min="7" max="8" width="13.28515625" customWidth="1"/>
  </cols>
  <sheetData>
    <row r="1" spans="1:16" ht="15.75" customHeight="1" x14ac:dyDescent="0.2">
      <c r="B1" s="154" t="s">
        <v>9</v>
      </c>
      <c r="C1" s="154"/>
      <c r="D1" s="154"/>
      <c r="E1"/>
      <c r="F1" s="56" t="s">
        <v>47</v>
      </c>
    </row>
    <row r="2" spans="1:16" ht="15.75" x14ac:dyDescent="0.2">
      <c r="B2" s="154" t="s">
        <v>46</v>
      </c>
      <c r="C2" s="154"/>
      <c r="D2" s="154"/>
      <c r="E2" s="11" t="s">
        <v>0</v>
      </c>
      <c r="F2" s="5">
        <v>337.07799999999997</v>
      </c>
    </row>
    <row r="3" spans="1:16" ht="17.25" customHeight="1" x14ac:dyDescent="0.2"/>
    <row r="4" spans="1:16" ht="21.75" customHeight="1" thickBot="1" x14ac:dyDescent="0.25">
      <c r="A4" s="155" t="s">
        <v>2</v>
      </c>
      <c r="B4" s="155"/>
      <c r="C4" s="155"/>
      <c r="D4" s="155"/>
      <c r="E4" s="155"/>
      <c r="F4" s="44"/>
    </row>
    <row r="5" spans="1:16" ht="26.25" customHeight="1" thickBot="1" x14ac:dyDescent="0.25">
      <c r="A5" s="48" t="s">
        <v>10</v>
      </c>
      <c r="B5" s="35" t="s">
        <v>11</v>
      </c>
      <c r="C5" s="8" t="s">
        <v>12</v>
      </c>
      <c r="D5" s="9" t="s">
        <v>13</v>
      </c>
      <c r="E5" s="8" t="s">
        <v>14</v>
      </c>
      <c r="F5" s="49" t="s">
        <v>15</v>
      </c>
      <c r="G5" t="s">
        <v>27</v>
      </c>
      <c r="H5" t="s">
        <v>28</v>
      </c>
    </row>
    <row r="6" spans="1:16" ht="22.5" customHeight="1" x14ac:dyDescent="0.35">
      <c r="A6" s="51">
        <v>1</v>
      </c>
      <c r="B6" s="62" t="s">
        <v>50</v>
      </c>
      <c r="C6" s="7" t="s">
        <v>21</v>
      </c>
      <c r="D6" s="23">
        <v>6743</v>
      </c>
      <c r="E6" s="10">
        <v>0</v>
      </c>
      <c r="F6" s="50">
        <v>0</v>
      </c>
      <c r="G6" t="s">
        <v>29</v>
      </c>
      <c r="L6" t="s">
        <v>61</v>
      </c>
      <c r="M6">
        <f>1106+794+39+272+(268*2)</f>
        <v>2747</v>
      </c>
      <c r="N6">
        <f>M6+3710</f>
        <v>6457</v>
      </c>
    </row>
    <row r="7" spans="1:16" ht="22.5" customHeight="1" x14ac:dyDescent="0.35">
      <c r="A7" s="51">
        <f>A6+1</f>
        <v>2</v>
      </c>
      <c r="B7" s="61" t="s">
        <v>51</v>
      </c>
      <c r="C7" s="7" t="s">
        <v>21</v>
      </c>
      <c r="D7" s="23">
        <v>6743</v>
      </c>
      <c r="E7" s="10">
        <v>0</v>
      </c>
      <c r="F7" s="50">
        <v>0</v>
      </c>
      <c r="G7" t="s">
        <v>26</v>
      </c>
      <c r="H7" s="5"/>
    </row>
    <row r="8" spans="1:16" ht="22.5" customHeight="1" x14ac:dyDescent="0.35">
      <c r="A8" s="51">
        <f t="shared" ref="A8:A15" si="0">A7+1</f>
        <v>3</v>
      </c>
      <c r="B8" s="28" t="s">
        <v>58</v>
      </c>
      <c r="C8" s="7" t="s">
        <v>21</v>
      </c>
      <c r="D8" s="23">
        <v>5815</v>
      </c>
      <c r="E8" s="10"/>
      <c r="F8" s="50"/>
      <c r="G8">
        <f>D8*0.2</f>
        <v>1163</v>
      </c>
      <c r="H8" s="5"/>
    </row>
    <row r="9" spans="1:16" ht="22.5" customHeight="1" x14ac:dyDescent="0.35">
      <c r="A9" s="51">
        <f t="shared" si="0"/>
        <v>4</v>
      </c>
      <c r="B9" t="s">
        <v>53</v>
      </c>
      <c r="C9" s="7" t="s">
        <v>52</v>
      </c>
      <c r="D9" s="23">
        <v>1163</v>
      </c>
      <c r="E9" s="10">
        <v>0</v>
      </c>
      <c r="F9" s="50">
        <f>D8*E9</f>
        <v>0</v>
      </c>
      <c r="G9" t="s">
        <v>48</v>
      </c>
    </row>
    <row r="10" spans="1:16" s="54" customFormat="1" ht="22.5" customHeight="1" x14ac:dyDescent="0.35">
      <c r="A10" s="51">
        <f t="shared" si="0"/>
        <v>5</v>
      </c>
      <c r="B10" s="28" t="s">
        <v>37</v>
      </c>
      <c r="C10" s="7" t="s">
        <v>19</v>
      </c>
      <c r="D10" s="23">
        <v>2</v>
      </c>
      <c r="E10" s="10">
        <v>0</v>
      </c>
      <c r="F10" s="50">
        <f t="shared" ref="F10:F15" si="1">D10*E10</f>
        <v>0</v>
      </c>
      <c r="G10" t="s">
        <v>48</v>
      </c>
      <c r="H10"/>
    </row>
    <row r="11" spans="1:16" ht="22.5" customHeight="1" x14ac:dyDescent="0.35">
      <c r="A11" s="51">
        <f t="shared" si="0"/>
        <v>6</v>
      </c>
      <c r="B11" s="28" t="s">
        <v>24</v>
      </c>
      <c r="C11" s="7" t="s">
        <v>20</v>
      </c>
      <c r="D11" s="23">
        <v>2747</v>
      </c>
      <c r="E11" s="10">
        <v>0</v>
      </c>
      <c r="F11" s="50">
        <f t="shared" si="1"/>
        <v>0</v>
      </c>
      <c r="G11" t="s">
        <v>48</v>
      </c>
      <c r="J11" t="s">
        <v>60</v>
      </c>
      <c r="L11" t="s">
        <v>59</v>
      </c>
      <c r="O11" t="s">
        <v>62</v>
      </c>
      <c r="P11" t="s">
        <v>63</v>
      </c>
    </row>
    <row r="12" spans="1:16" ht="22.5" customHeight="1" x14ac:dyDescent="0.35">
      <c r="A12" s="51">
        <f t="shared" si="0"/>
        <v>7</v>
      </c>
      <c r="B12" s="28" t="s">
        <v>22</v>
      </c>
      <c r="C12" s="7" t="s">
        <v>21</v>
      </c>
      <c r="D12" s="23">
        <v>241</v>
      </c>
      <c r="E12" s="10">
        <v>0</v>
      </c>
      <c r="F12" s="50">
        <f t="shared" si="1"/>
        <v>0</v>
      </c>
      <c r="G12" t="s">
        <v>48</v>
      </c>
      <c r="J12">
        <v>20747.166499999999</v>
      </c>
      <c r="L12">
        <v>41795.307699999998</v>
      </c>
      <c r="O12">
        <v>24524</v>
      </c>
      <c r="P12">
        <v>48533</v>
      </c>
    </row>
    <row r="13" spans="1:16" ht="22.5" customHeight="1" x14ac:dyDescent="0.35">
      <c r="A13" s="51">
        <f t="shared" si="0"/>
        <v>8</v>
      </c>
      <c r="B13" s="28" t="s">
        <v>55</v>
      </c>
      <c r="C13" s="7" t="s">
        <v>21</v>
      </c>
      <c r="D13" s="23">
        <v>2725</v>
      </c>
      <c r="E13" s="10"/>
      <c r="F13" s="50"/>
      <c r="J13">
        <f>J12/9</f>
        <v>2305.2407222222223</v>
      </c>
      <c r="L13">
        <v>10537.5257</v>
      </c>
      <c r="O13">
        <f>O12/9</f>
        <v>2724.8888888888887</v>
      </c>
      <c r="P13">
        <v>12150</v>
      </c>
    </row>
    <row r="14" spans="1:16" ht="22.5" customHeight="1" x14ac:dyDescent="0.35">
      <c r="A14" s="51">
        <f t="shared" si="0"/>
        <v>9</v>
      </c>
      <c r="B14" s="28" t="s">
        <v>54</v>
      </c>
      <c r="C14" s="7" t="s">
        <v>21</v>
      </c>
      <c r="D14" s="23">
        <v>2725</v>
      </c>
      <c r="E14" s="10"/>
      <c r="F14" s="50"/>
      <c r="J14">
        <f>J13+200</f>
        <v>2505.2407222222223</v>
      </c>
      <c r="P14">
        <f>SUM(P12:P13)</f>
        <v>60683</v>
      </c>
    </row>
    <row r="15" spans="1:16" ht="22.5" customHeight="1" thickBot="1" x14ac:dyDescent="0.4">
      <c r="A15" s="51">
        <f t="shared" si="0"/>
        <v>10</v>
      </c>
      <c r="B15" s="28" t="s">
        <v>25</v>
      </c>
      <c r="C15" s="7" t="s">
        <v>19</v>
      </c>
      <c r="D15" s="23">
        <v>16</v>
      </c>
      <c r="E15" s="10">
        <v>0</v>
      </c>
      <c r="F15" s="50">
        <f t="shared" si="1"/>
        <v>0</v>
      </c>
      <c r="G15" t="s">
        <v>48</v>
      </c>
      <c r="L15">
        <f>SUM(L12:L13)</f>
        <v>52332.833399999996</v>
      </c>
      <c r="P15">
        <f>P14/9</f>
        <v>6742.5555555555557</v>
      </c>
    </row>
    <row r="16" spans="1:16" ht="26.25" customHeight="1" thickBot="1" x14ac:dyDescent="0.25">
      <c r="A16" s="48" t="s">
        <v>10</v>
      </c>
      <c r="B16" s="35" t="s">
        <v>11</v>
      </c>
      <c r="C16" s="8" t="s">
        <v>12</v>
      </c>
      <c r="D16" s="9" t="s">
        <v>13</v>
      </c>
      <c r="E16" s="8" t="s">
        <v>14</v>
      </c>
      <c r="F16" s="49" t="s">
        <v>15</v>
      </c>
      <c r="G16" t="s">
        <v>27</v>
      </c>
      <c r="H16" t="s">
        <v>28</v>
      </c>
      <c r="L16">
        <f>L15/9</f>
        <v>5814.759266666666</v>
      </c>
      <c r="N16" s="23">
        <v>6373</v>
      </c>
      <c r="O16" t="s">
        <v>64</v>
      </c>
    </row>
    <row r="17" spans="1:13" ht="22.5" customHeight="1" x14ac:dyDescent="0.35">
      <c r="A17" s="51">
        <f>A15+1</f>
        <v>11</v>
      </c>
      <c r="B17" s="28" t="s">
        <v>38</v>
      </c>
      <c r="C17" s="7" t="s">
        <v>23</v>
      </c>
      <c r="D17" s="23">
        <v>1</v>
      </c>
      <c r="E17" s="10">
        <v>0</v>
      </c>
      <c r="F17" s="50">
        <f>D17*E17</f>
        <v>0</v>
      </c>
      <c r="G17" t="s">
        <v>48</v>
      </c>
      <c r="H17" s="5"/>
      <c r="J17">
        <v>22650.411100000001</v>
      </c>
      <c r="M17" s="25">
        <f>L16+N16</f>
        <v>12187.759266666666</v>
      </c>
    </row>
    <row r="18" spans="1:13" ht="22.5" customHeight="1" x14ac:dyDescent="0.35">
      <c r="A18" s="51">
        <f>A17+1</f>
        <v>12</v>
      </c>
      <c r="B18" s="28" t="s">
        <v>39</v>
      </c>
      <c r="C18" s="7" t="s">
        <v>21</v>
      </c>
      <c r="D18" s="23">
        <v>1582</v>
      </c>
      <c r="E18" s="10">
        <v>0</v>
      </c>
      <c r="F18" s="50">
        <f t="shared" ref="F18:F19" si="2">D18*E18</f>
        <v>0</v>
      </c>
      <c r="G18" t="s">
        <v>48</v>
      </c>
      <c r="H18" s="5"/>
      <c r="J18">
        <f>J17/9</f>
        <v>2516.7123444444446</v>
      </c>
      <c r="M18">
        <f>6226+6373</f>
        <v>12599</v>
      </c>
    </row>
    <row r="19" spans="1:13" ht="22.5" customHeight="1" thickBot="1" x14ac:dyDescent="0.4">
      <c r="A19" s="51">
        <f>A18+1</f>
        <v>13</v>
      </c>
      <c r="B19" s="32" t="s">
        <v>40</v>
      </c>
      <c r="C19" s="22" t="s">
        <v>21</v>
      </c>
      <c r="D19" s="33">
        <v>1582</v>
      </c>
      <c r="E19" s="21">
        <v>0</v>
      </c>
      <c r="F19" s="50">
        <f t="shared" si="2"/>
        <v>0</v>
      </c>
      <c r="G19" t="s">
        <v>48</v>
      </c>
      <c r="H19" s="5"/>
    </row>
    <row r="20" spans="1:13" ht="22.5" customHeight="1" x14ac:dyDescent="0.35">
      <c r="A20" s="6"/>
      <c r="B20" s="28"/>
      <c r="C20" s="7"/>
      <c r="D20" s="23"/>
      <c r="E20" s="58" t="s">
        <v>17</v>
      </c>
      <c r="F20" s="55">
        <f>SUM(F6:F15,F17:F19)</f>
        <v>0</v>
      </c>
    </row>
    <row r="21" spans="1:13" ht="17.25" customHeight="1" x14ac:dyDescent="0.2">
      <c r="A21" s="26" t="s">
        <v>4</v>
      </c>
      <c r="B21" s="157" t="s">
        <v>34</v>
      </c>
      <c r="C21" s="157"/>
      <c r="D21" s="157"/>
      <c r="E21" s="157"/>
      <c r="F21" s="157"/>
    </row>
    <row r="22" spans="1:13" ht="52.5" customHeight="1" x14ac:dyDescent="0.2">
      <c r="A22" s="20" t="s">
        <v>35</v>
      </c>
      <c r="B22" s="156" t="s">
        <v>5</v>
      </c>
      <c r="C22" s="156"/>
      <c r="D22" s="156"/>
      <c r="E22" s="156"/>
      <c r="F22" s="156"/>
    </row>
    <row r="23" spans="1:13" ht="90" customHeight="1" x14ac:dyDescent="0.2">
      <c r="A23" s="20" t="s">
        <v>35</v>
      </c>
      <c r="B23" s="157" t="s">
        <v>6</v>
      </c>
      <c r="C23" s="157"/>
      <c r="D23" s="157"/>
      <c r="E23" s="157"/>
      <c r="F23" s="157"/>
    </row>
    <row r="24" spans="1:13" ht="69.75" customHeight="1" x14ac:dyDescent="0.2">
      <c r="A24" s="20" t="s">
        <v>35</v>
      </c>
      <c r="B24" s="157" t="s">
        <v>45</v>
      </c>
      <c r="C24" s="157"/>
      <c r="D24" s="157"/>
      <c r="E24" s="157"/>
      <c r="F24" s="157"/>
    </row>
    <row r="25" spans="1:13" ht="22.5" customHeight="1" x14ac:dyDescent="0.2">
      <c r="E25" s="27" t="s">
        <v>7</v>
      </c>
      <c r="F25" s="2"/>
    </row>
    <row r="26" spans="1:13" ht="22.5" customHeight="1" x14ac:dyDescent="0.2">
      <c r="E26" s="27" t="s">
        <v>8</v>
      </c>
      <c r="F26" s="3"/>
    </row>
  </sheetData>
  <mergeCells count="7">
    <mergeCell ref="B24:F24"/>
    <mergeCell ref="B1:D1"/>
    <mergeCell ref="B2:D2"/>
    <mergeCell ref="A4:E4"/>
    <mergeCell ref="B21:F21"/>
    <mergeCell ref="B22:F22"/>
    <mergeCell ref="B23:F23"/>
  </mergeCells>
  <pageMargins left="0.56000000000000005" right="0.2" top="0.52" bottom="0.25" header="0.5" footer="0.3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FD1B0-590D-4737-BB4E-EF5F2EA91A4F}">
  <dimension ref="A1:H21"/>
  <sheetViews>
    <sheetView view="pageBreakPreview" topLeftCell="A4" zoomScaleNormal="100" zoomScaleSheetLayoutView="100" workbookViewId="0">
      <selection activeCell="B7" sqref="B7"/>
    </sheetView>
  </sheetViews>
  <sheetFormatPr defaultRowHeight="12.75" x14ac:dyDescent="0.2"/>
  <cols>
    <col min="1" max="1" width="6.7109375" customWidth="1"/>
    <col min="2" max="2" width="43" customWidth="1"/>
    <col min="3" max="3" width="10.42578125" customWidth="1"/>
    <col min="4" max="4" width="12" customWidth="1"/>
    <col min="5" max="5" width="13.42578125" style="4" customWidth="1"/>
    <col min="6" max="6" width="14.85546875" customWidth="1"/>
    <col min="7" max="8" width="13.28515625" customWidth="1"/>
  </cols>
  <sheetData>
    <row r="1" spans="1:8" ht="15.75" customHeight="1" x14ac:dyDescent="0.2">
      <c r="B1" s="154" t="s">
        <v>9</v>
      </c>
      <c r="C1" s="154"/>
      <c r="D1" s="154"/>
      <c r="E1"/>
      <c r="F1" s="56">
        <f ca="1">TODAY()</f>
        <v>46065</v>
      </c>
    </row>
    <row r="2" spans="1:8" ht="15.6" customHeight="1" x14ac:dyDescent="0.2">
      <c r="B2" s="147" t="s">
        <v>93</v>
      </c>
      <c r="C2" s="147"/>
      <c r="D2" s="147"/>
      <c r="E2" s="11" t="s">
        <v>0</v>
      </c>
      <c r="F2" s="104">
        <v>337.11500000000001</v>
      </c>
    </row>
    <row r="3" spans="1:8" ht="17.25" customHeight="1" x14ac:dyDescent="0.2"/>
    <row r="4" spans="1:8" ht="21.75" customHeight="1" thickBot="1" x14ac:dyDescent="0.25">
      <c r="A4" s="155" t="s">
        <v>2</v>
      </c>
      <c r="B4" s="155"/>
      <c r="C4" s="155"/>
      <c r="D4" s="155"/>
      <c r="E4" s="155"/>
      <c r="F4" s="44"/>
    </row>
    <row r="5" spans="1:8" ht="26.25" customHeight="1" thickBot="1" x14ac:dyDescent="0.25">
      <c r="A5" s="48" t="s">
        <v>10</v>
      </c>
      <c r="B5" s="35" t="s">
        <v>11</v>
      </c>
      <c r="C5" s="8" t="s">
        <v>12</v>
      </c>
      <c r="D5" s="9" t="s">
        <v>13</v>
      </c>
      <c r="E5" s="8" t="s">
        <v>14</v>
      </c>
      <c r="F5" s="49" t="s">
        <v>15</v>
      </c>
    </row>
    <row r="6" spans="1:8" ht="22.5" customHeight="1" x14ac:dyDescent="0.35">
      <c r="A6" s="102">
        <v>1</v>
      </c>
      <c r="B6" s="143" t="s">
        <v>117</v>
      </c>
      <c r="C6" s="144" t="s">
        <v>21</v>
      </c>
      <c r="D6" s="129">
        <v>37</v>
      </c>
      <c r="E6" s="55">
        <v>0</v>
      </c>
      <c r="F6" s="125">
        <v>0</v>
      </c>
    </row>
    <row r="7" spans="1:8" s="70" customFormat="1" ht="22.5" customHeight="1" x14ac:dyDescent="0.35">
      <c r="A7" s="51">
        <f t="shared" ref="A7" si="0">A6+1</f>
        <v>2</v>
      </c>
      <c r="B7" s="141" t="s">
        <v>110</v>
      </c>
      <c r="C7" s="142" t="s">
        <v>21</v>
      </c>
      <c r="D7" s="130">
        <v>37</v>
      </c>
      <c r="E7" s="10">
        <v>0</v>
      </c>
      <c r="F7" s="50">
        <v>0</v>
      </c>
    </row>
    <row r="8" spans="1:8" s="70" customFormat="1" ht="22.5" customHeight="1" x14ac:dyDescent="0.35">
      <c r="A8" s="51">
        <f>A7+1</f>
        <v>3</v>
      </c>
      <c r="B8" s="141" t="s">
        <v>109</v>
      </c>
      <c r="C8" s="142" t="s">
        <v>21</v>
      </c>
      <c r="D8" s="130">
        <v>160</v>
      </c>
      <c r="E8" s="10">
        <v>0</v>
      </c>
      <c r="F8" s="50">
        <v>0</v>
      </c>
    </row>
    <row r="9" spans="1:8" ht="22.5" customHeight="1" x14ac:dyDescent="0.35">
      <c r="A9" s="51">
        <f>A8+1</f>
        <v>4</v>
      </c>
      <c r="B9" s="61" t="s">
        <v>108</v>
      </c>
      <c r="C9" s="7" t="s">
        <v>20</v>
      </c>
      <c r="D9" s="23">
        <v>25</v>
      </c>
      <c r="E9" s="10">
        <v>0</v>
      </c>
      <c r="F9" s="50">
        <v>0</v>
      </c>
      <c r="H9" s="5"/>
    </row>
    <row r="10" spans="1:8" ht="22.5" customHeight="1" thickBot="1" x14ac:dyDescent="0.4">
      <c r="A10" s="101"/>
      <c r="B10" s="32"/>
      <c r="C10" s="22"/>
      <c r="D10" s="33"/>
      <c r="E10" s="21"/>
      <c r="F10" s="127"/>
      <c r="H10" s="5"/>
    </row>
    <row r="11" spans="1:8" ht="22.5" customHeight="1" x14ac:dyDescent="0.35">
      <c r="A11" s="51"/>
      <c r="B11" s="62"/>
      <c r="C11" s="7"/>
      <c r="D11" s="23"/>
      <c r="E11" s="58" t="s">
        <v>17</v>
      </c>
      <c r="F11" s="55">
        <v>0</v>
      </c>
    </row>
    <row r="12" spans="1:8" ht="22.5" customHeight="1" x14ac:dyDescent="0.35">
      <c r="A12" s="51"/>
      <c r="B12" s="128" t="s">
        <v>90</v>
      </c>
      <c r="C12" s="7"/>
      <c r="D12" s="23"/>
      <c r="E12" s="10"/>
      <c r="F12" s="50"/>
      <c r="H12" s="5"/>
    </row>
    <row r="13" spans="1:8" ht="22.5" customHeight="1" x14ac:dyDescent="0.35">
      <c r="A13" s="51"/>
      <c r="B13" s="136" t="s">
        <v>118</v>
      </c>
      <c r="C13" s="137" t="s">
        <v>19</v>
      </c>
      <c r="D13" s="23"/>
      <c r="E13" s="10">
        <v>0</v>
      </c>
      <c r="F13" s="50">
        <v>0</v>
      </c>
      <c r="H13" s="5"/>
    </row>
    <row r="14" spans="1:8" ht="22.5" customHeight="1" x14ac:dyDescent="0.35">
      <c r="A14" s="51"/>
      <c r="B14" s="136" t="s">
        <v>111</v>
      </c>
      <c r="C14" s="137" t="s">
        <v>19</v>
      </c>
      <c r="D14" s="23"/>
      <c r="E14" s="10">
        <v>0</v>
      </c>
      <c r="F14" s="50">
        <v>0</v>
      </c>
      <c r="H14" s="5"/>
    </row>
    <row r="16" spans="1:8" ht="22.5" customHeight="1" x14ac:dyDescent="0.35">
      <c r="A16" s="6"/>
      <c r="B16" s="28"/>
      <c r="C16" s="7"/>
      <c r="D16" s="23"/>
      <c r="E16" s="39"/>
      <c r="F16" s="10"/>
    </row>
    <row r="17" spans="1:7" ht="63" customHeight="1" x14ac:dyDescent="0.2">
      <c r="A17" s="20" t="s">
        <v>35</v>
      </c>
      <c r="B17" s="156" t="s">
        <v>5</v>
      </c>
      <c r="C17" s="156"/>
      <c r="D17" s="156"/>
      <c r="E17" s="156"/>
      <c r="F17" s="156"/>
      <c r="G17" s="5"/>
    </row>
    <row r="18" spans="1:7" ht="104.25" customHeight="1" x14ac:dyDescent="0.2">
      <c r="A18" s="20" t="s">
        <v>35</v>
      </c>
      <c r="B18" s="156" t="s">
        <v>6</v>
      </c>
      <c r="C18" s="156"/>
      <c r="D18" s="156"/>
      <c r="E18" s="156"/>
      <c r="F18" s="156"/>
      <c r="G18" s="5"/>
    </row>
    <row r="19" spans="1:7" ht="74.25" customHeight="1" x14ac:dyDescent="0.2">
      <c r="A19" s="20" t="s">
        <v>35</v>
      </c>
      <c r="B19" s="156" t="s">
        <v>45</v>
      </c>
      <c r="C19" s="156"/>
      <c r="D19" s="156"/>
      <c r="E19" s="156"/>
      <c r="F19" s="156"/>
    </row>
    <row r="20" spans="1:7" ht="22.5" customHeight="1" x14ac:dyDescent="0.2">
      <c r="E20" s="27" t="s">
        <v>7</v>
      </c>
      <c r="F20" s="2"/>
    </row>
    <row r="21" spans="1:7" ht="22.5" customHeight="1" x14ac:dyDescent="0.2">
      <c r="E21" s="27" t="s">
        <v>8</v>
      </c>
      <c r="F21" s="3"/>
    </row>
  </sheetData>
  <mergeCells count="6">
    <mergeCell ref="B19:F19"/>
    <mergeCell ref="B1:D1"/>
    <mergeCell ref="B2:D2"/>
    <mergeCell ref="A4:E4"/>
    <mergeCell ref="B17:F17"/>
    <mergeCell ref="B18:F18"/>
  </mergeCells>
  <pageMargins left="0.56000000000000005" right="0.2" top="0.52" bottom="0.25" header="0.5" footer="0.35"/>
  <pageSetup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1300.2550 Grading</vt:lpstr>
      <vt:lpstr>BID SUMMARY</vt:lpstr>
      <vt:lpstr>ADMINISTRATION</vt:lpstr>
      <vt:lpstr>1300.2555 Clearing TPDES</vt:lpstr>
      <vt:lpstr>1300.2850 Water</vt:lpstr>
      <vt:lpstr>1300.3316 Collector Street</vt:lpstr>
      <vt:lpstr>1300.3316 Streets</vt:lpstr>
      <vt:lpstr>'1300.2550 Grading'!Print_Area</vt:lpstr>
      <vt:lpstr>'1300.2555 Clearing TPDES'!Print_Area</vt:lpstr>
      <vt:lpstr>'1300.2850 Water'!Print_Area</vt:lpstr>
      <vt:lpstr>'1300.3316 Collector Street'!Print_Area</vt:lpstr>
      <vt:lpstr>'1300.3316 Streets'!Print_Area</vt:lpstr>
      <vt:lpstr>ADMINISTRATION!Print_Area</vt:lpstr>
      <vt:lpstr>'BID SUMMARY'!Print_Area</vt:lpstr>
    </vt:vector>
  </TitlesOfParts>
  <Manager/>
  <Company>COSA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jr16004</dc:creator>
  <cp:keywords/>
  <dc:description/>
  <cp:lastModifiedBy>Drew Burnett</cp:lastModifiedBy>
  <cp:revision/>
  <cp:lastPrinted>2026-01-28T01:43:53Z</cp:lastPrinted>
  <dcterms:created xsi:type="dcterms:W3CDTF">2009-02-11T21:40:13Z</dcterms:created>
  <dcterms:modified xsi:type="dcterms:W3CDTF">2026-02-12T23:43:17Z</dcterms:modified>
  <cp:category/>
  <cp:contentStatus/>
</cp:coreProperties>
</file>