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27\19\04\Bid\Addendum #1\"/>
    </mc:Choice>
  </mc:AlternateContent>
  <xr:revisionPtr revIDLastSave="0" documentId="13_ncr:1_{561D1A5A-CB02-4AFC-B381-ADE0058D2EBA}" xr6:coauthVersionLast="47" xr6:coauthVersionMax="47" xr10:uidLastSave="{00000000-0000-0000-0000-000000000000}"/>
  <bookViews>
    <workbookView xWindow="-108" yWindow="-108" windowWidth="30936" windowHeight="17040" activeTab="1" xr2:uid="{00000000-000D-0000-FFFF-FFFF00000000}"/>
  </bookViews>
  <sheets>
    <sheet name="Summary" sheetId="13" r:id="rId1"/>
    <sheet name="Offsite Water" sheetId="9" r:id="rId2"/>
    <sheet name="Offsite Sewer" sheetId="10" r:id="rId3"/>
    <sheet name="Sewer Upsizing" sheetId="11" r:id="rId4"/>
  </sheets>
  <externalReferences>
    <externalReference r:id="rId5"/>
  </externalReferences>
  <definedNames>
    <definedName name="_xlnm.Print_Area" localSheetId="2">'Offsite Sewer'!$A$1:$H$49</definedName>
    <definedName name="_xlnm.Print_Area" localSheetId="1">'Offsite Water'!$A$1:$H$54</definedName>
    <definedName name="_xlnm.Print_Area" localSheetId="3">'Sewer Upsizing'!$A$1:$H$44</definedName>
    <definedName name="_xlnm.Print_Area" localSheetId="0">Summary!$A$1:$G$17</definedName>
    <definedName name="_xlnm.Print_Titles" localSheetId="0">Summary!$6:$8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9" l="1"/>
  <c r="H36" i="9"/>
  <c r="H35" i="9"/>
  <c r="F26" i="9"/>
  <c r="F28" i="9" s="1"/>
  <c r="F42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H21" i="9" l="1"/>
  <c r="H6" i="9"/>
  <c r="H9" i="9"/>
  <c r="F22" i="10"/>
  <c r="F21" i="10"/>
  <c r="F18" i="10"/>
  <c r="F16" i="10"/>
  <c r="F14" i="10"/>
  <c r="F13" i="10"/>
  <c r="F12" i="10"/>
  <c r="F11" i="10"/>
  <c r="F9" i="10"/>
  <c r="F8" i="10"/>
  <c r="F7" i="10"/>
  <c r="H30" i="10"/>
  <c r="H31" i="10"/>
  <c r="H28" i="10"/>
  <c r="H29" i="10"/>
  <c r="H26" i="10"/>
  <c r="H27" i="10"/>
  <c r="H30" i="9"/>
  <c r="H33" i="9"/>
  <c r="H31" i="9"/>
  <c r="E26" i="9"/>
  <c r="H26" i="9" s="1"/>
  <c r="C13" i="13"/>
  <c r="A5" i="13"/>
  <c r="H44" i="9"/>
  <c r="H43" i="9"/>
  <c r="H42" i="9"/>
  <c r="H37" i="10"/>
  <c r="H36" i="10"/>
  <c r="H32" i="11"/>
  <c r="H31" i="11"/>
  <c r="H6" i="11"/>
  <c r="H9" i="11"/>
  <c r="H11" i="11"/>
  <c r="H13" i="11"/>
  <c r="H16" i="11"/>
  <c r="H18" i="11"/>
  <c r="H26" i="11"/>
  <c r="H21" i="11"/>
  <c r="H19" i="11"/>
  <c r="H17" i="11"/>
  <c r="H15" i="11"/>
  <c r="H14" i="11"/>
  <c r="H12" i="11"/>
  <c r="H10" i="11"/>
  <c r="H8" i="11"/>
  <c r="H7" i="11"/>
  <c r="H25" i="10"/>
  <c r="H32" i="10" s="1"/>
  <c r="H23" i="10"/>
  <c r="E22" i="10"/>
  <c r="H22" i="10" s="1"/>
  <c r="E21" i="10"/>
  <c r="H21" i="10" s="1"/>
  <c r="E18" i="10"/>
  <c r="H18" i="10" s="1"/>
  <c r="E17" i="10"/>
  <c r="H17" i="10" s="1"/>
  <c r="E16" i="10"/>
  <c r="H16" i="10" s="1"/>
  <c r="H15" i="10"/>
  <c r="E14" i="10"/>
  <c r="H14" i="10" s="1"/>
  <c r="A14" i="10"/>
  <c r="A15" i="10" s="1"/>
  <c r="A16" i="10" s="1"/>
  <c r="A17" i="10" s="1"/>
  <c r="A18" i="10" s="1"/>
  <c r="A19" i="10" s="1"/>
  <c r="A20" i="10" s="1"/>
  <c r="A21" i="10" s="1"/>
  <c r="A22" i="10" s="1"/>
  <c r="A23" i="10" s="1"/>
  <c r="E13" i="10"/>
  <c r="H13" i="10" s="1"/>
  <c r="E12" i="10"/>
  <c r="H12" i="10" s="1"/>
  <c r="E11" i="10"/>
  <c r="H11" i="10" s="1"/>
  <c r="H10" i="10"/>
  <c r="E9" i="10"/>
  <c r="H9" i="10" s="1"/>
  <c r="E8" i="10"/>
  <c r="H8" i="10" s="1"/>
  <c r="E7" i="10"/>
  <c r="H7" i="10" s="1"/>
  <c r="H34" i="9"/>
  <c r="H7" i="9"/>
  <c r="H8" i="9"/>
  <c r="H10" i="9"/>
  <c r="H11" i="9"/>
  <c r="H12" i="9"/>
  <c r="H13" i="9"/>
  <c r="H14" i="9"/>
  <c r="H15" i="9"/>
  <c r="H16" i="9"/>
  <c r="H17" i="9"/>
  <c r="H18" i="9"/>
  <c r="H19" i="9"/>
  <c r="H20" i="9"/>
  <c r="H22" i="9"/>
  <c r="H23" i="9"/>
  <c r="H24" i="9"/>
  <c r="H25" i="9"/>
  <c r="H27" i="9"/>
  <c r="H32" i="9"/>
  <c r="F19" i="10" l="1"/>
  <c r="F20" i="10" s="1"/>
  <c r="E19" i="10"/>
  <c r="H19" i="10" s="1"/>
  <c r="H45" i="9"/>
  <c r="H38" i="9"/>
  <c r="E28" i="9"/>
  <c r="H28" i="9" s="1"/>
  <c r="H29" i="9" s="1"/>
  <c r="C9" i="13"/>
  <c r="H33" i="11"/>
  <c r="H27" i="11"/>
  <c r="H20" i="11"/>
  <c r="H38" i="10"/>
  <c r="E20" i="10" l="1"/>
  <c r="E15" i="13"/>
  <c r="H39" i="9"/>
  <c r="E9" i="13" s="1"/>
  <c r="F9" i="13" s="1"/>
  <c r="H28" i="11"/>
  <c r="E13" i="13" s="1"/>
  <c r="F13" i="13" s="1"/>
  <c r="H20" i="10" l="1"/>
  <c r="H24" i="10" s="1"/>
  <c r="H33" i="10" s="1"/>
  <c r="E11" i="13" s="1"/>
  <c r="E17" i="13" s="1"/>
  <c r="E18" i="13" s="1"/>
  <c r="C11" i="13"/>
  <c r="F11" i="13" l="1"/>
</calcChain>
</file>

<file path=xl/sharedStrings.xml><?xml version="1.0" encoding="utf-8"?>
<sst xmlns="http://schemas.openxmlformats.org/spreadsheetml/2006/main" count="231" uniqueCount="117">
  <si>
    <t>DESCRIPTION</t>
  </si>
  <si>
    <t>QTY.</t>
  </si>
  <si>
    <t>UNIT</t>
  </si>
  <si>
    <t>UNIT PRICE</t>
  </si>
  <si>
    <t>TOTAL PRICE</t>
  </si>
  <si>
    <t>Mobilization</t>
  </si>
  <si>
    <t>LS</t>
  </si>
  <si>
    <t>LF</t>
  </si>
  <si>
    <t>EA</t>
  </si>
  <si>
    <t>No.</t>
  </si>
  <si>
    <t>Bid Quantities</t>
  </si>
  <si>
    <t>Construction Staking</t>
  </si>
  <si>
    <t>Briggs Ranch North Offsite Water</t>
  </si>
  <si>
    <t>SAWS #23-1190</t>
  </si>
  <si>
    <t>OFFSITE WATER CONSTRUCTION</t>
  </si>
  <si>
    <t>12" C-900 PVC (DR 18) Pipe CL 235</t>
  </si>
  <si>
    <t>16" C-900 PVC (DR 18) Pipe CL 235</t>
  </si>
  <si>
    <t>12" Gate Valve, MJ w/ Valve Box</t>
  </si>
  <si>
    <t>16" Gate Valve, MJ w/ Valve Box</t>
  </si>
  <si>
    <t>24" Butterfly Valve</t>
  </si>
  <si>
    <t>Fire Hydrant Assembly</t>
  </si>
  <si>
    <t>2" Blowoff (Temporary)</t>
  </si>
  <si>
    <t>2" Blowoff (Permanent)</t>
  </si>
  <si>
    <t>1" Air Release Valve</t>
  </si>
  <si>
    <t>24" x 16" Cut In Tee</t>
  </si>
  <si>
    <t>3/4" Irrigation Service with 5/8" Meter</t>
  </si>
  <si>
    <t>Meter Box</t>
  </si>
  <si>
    <t>Fittings</t>
  </si>
  <si>
    <t>TON</t>
  </si>
  <si>
    <t>Tie Into Existing 24" Water Main</t>
  </si>
  <si>
    <t>Jack and Bore (Under Existing Drains)</t>
  </si>
  <si>
    <t>30" Steel Casing</t>
  </si>
  <si>
    <t>Hydrostatic Testing</t>
  </si>
  <si>
    <t>Trench Excavation Protection</t>
  </si>
  <si>
    <t>Joint Restraint</t>
  </si>
  <si>
    <t>Chlorination</t>
  </si>
  <si>
    <t xml:space="preserve">SUBTOTAL OFFSITE WATER CONSTRUCTION </t>
  </si>
  <si>
    <t>TOTAL OFFSITE WATER CONSTRUCTION</t>
  </si>
  <si>
    <t>Briggs Ranch North Offsite Sewer</t>
  </si>
  <si>
    <t>SAWS #23-1658</t>
  </si>
  <si>
    <t>OFFSITE SEWER CONSTRUCTION</t>
  </si>
  <si>
    <t>8" Sanitary Sewer Pipe (SDR 26)</t>
  </si>
  <si>
    <t>a. 0'-6'</t>
  </si>
  <si>
    <t>b. 6'-10'</t>
  </si>
  <si>
    <t>c. 10'-14'</t>
  </si>
  <si>
    <t>d. 14'-18'</t>
  </si>
  <si>
    <t>e. 18'-22'</t>
  </si>
  <si>
    <t>f. 22'-26'</t>
  </si>
  <si>
    <t>Standard Manhole w/ Ring Encasement</t>
  </si>
  <si>
    <t>Manhole Extra Depth</t>
  </si>
  <si>
    <t>VF</t>
  </si>
  <si>
    <t>24" Steel Casing</t>
  </si>
  <si>
    <t>Concrete Encasement (For 8" Sewer Main)</t>
  </si>
  <si>
    <t>Jack and Bore (Under Existing Structures)</t>
  </si>
  <si>
    <t>Tie into Existing Manhole</t>
  </si>
  <si>
    <t>TV Video Sewer Line</t>
  </si>
  <si>
    <t>Excavation</t>
  </si>
  <si>
    <t>CY</t>
  </si>
  <si>
    <t>Embankment</t>
  </si>
  <si>
    <t>SY</t>
  </si>
  <si>
    <t xml:space="preserve">SUBTOTAL OFFSITE SEWER CONSTRUCTION </t>
  </si>
  <si>
    <t>TOTAL OFFSITE SEWER CONSTRUCTION</t>
  </si>
  <si>
    <t>Barricades, Signs and Traffic Handling (TxDOT Spec)</t>
  </si>
  <si>
    <t>Remove Existing Manhole and Replace with 4' Diameter FRP Manhole, Miter with Standard Watertight Ring and Cover</t>
  </si>
  <si>
    <t>4' Diameter Vented FRP Manhole with Standard Watertight Ring and Cover</t>
  </si>
  <si>
    <t>4' Diameter FRP Manhole, Miter with Standard Watertight Ring and Cover</t>
  </si>
  <si>
    <t>4' Diameter FRP Drop Manhole, Miter with Standard Watertight Ring and Cover</t>
  </si>
  <si>
    <t>4' Diameter FRP Manhole with Standard Watertight Ring and Cover</t>
  </si>
  <si>
    <t>21" PVC Sanitary Sewer Main (Open Cut) (5'-10' Depth)</t>
  </si>
  <si>
    <t>Concrete Encasement</t>
  </si>
  <si>
    <t>Abandonment of Sanitary Sewer Mains (Over 15")</t>
  </si>
  <si>
    <t>Abandonment of Sanitary Sewer Manholes</t>
  </si>
  <si>
    <t>Bypass Pumping Large Diameter Sanitary Sewer Mains</t>
  </si>
  <si>
    <t>Bypass Pumping Small Diameter Sanitary Sewer Mains</t>
  </si>
  <si>
    <t>Sewer Main TV Inspection, Post (All Sizes)</t>
  </si>
  <si>
    <t>Briggs Ranch North Sewer Upsizing</t>
  </si>
  <si>
    <t>SEWER UPSIZING CONSTRUCTION</t>
  </si>
  <si>
    <t xml:space="preserve">SUBTOTAL SEWER UPSIZING CONSTRUCTION </t>
  </si>
  <si>
    <t>TOTAL SEWER UPSIZING CONSTRUCTION</t>
  </si>
  <si>
    <t>SUBTOTAL MISC</t>
  </si>
  <si>
    <t>SUBTOTAL ALTERNATES</t>
  </si>
  <si>
    <t>TOTAL COST:</t>
  </si>
  <si>
    <t>TOTAL COST</t>
  </si>
  <si>
    <t>BRIGGS RANCH NORTH OFFSITE UTILTIES</t>
  </si>
  <si>
    <t>BID SUMMARY</t>
  </si>
  <si>
    <t>COST PER LF</t>
  </si>
  <si>
    <t>Per LF</t>
  </si>
  <si>
    <t>ALTERNATES</t>
  </si>
  <si>
    <t>OFFISTE WATER</t>
  </si>
  <si>
    <t>OFFSITE SEWER</t>
  </si>
  <si>
    <t>SEWER UPSIZING</t>
  </si>
  <si>
    <t>PROJECT</t>
  </si>
  <si>
    <t>PROJECT SPECS</t>
  </si>
  <si>
    <t>LINEAR FEET</t>
  </si>
  <si>
    <t>TOTAL COST w/ ALTERNATES:</t>
  </si>
  <si>
    <t>SAWS #23-1643</t>
  </si>
  <si>
    <t>Silt Fence</t>
  </si>
  <si>
    <t>Tie into Existing Sewer Main</t>
  </si>
  <si>
    <t>AC</t>
  </si>
  <si>
    <t>Revegetation of Easement (Hydromulch)</t>
  </si>
  <si>
    <t>Revegetation (w/ 4" Topsoil &amp; Block Sod)</t>
  </si>
  <si>
    <t>Allowance for Plan Revisions</t>
  </si>
  <si>
    <t>Rock Berm</t>
  </si>
  <si>
    <t>Revegetation of Easement (w/ Hydromulch)</t>
  </si>
  <si>
    <t>SF</t>
  </si>
  <si>
    <t>Clearing (see Tree Preservation Plan)</t>
  </si>
  <si>
    <t>Revegetation (w/ 4" Top Soil &amp; Block Sod)</t>
  </si>
  <si>
    <t>Remove and Replace Existing Concrete U-Channel</t>
  </si>
  <si>
    <t>Erosion Control Rolls</t>
  </si>
  <si>
    <t>Revegation of Easement (w/ Hydromulch)</t>
  </si>
  <si>
    <t>Stockpile</t>
  </si>
  <si>
    <t>NEW QTY.</t>
  </si>
  <si>
    <t>8" C-900 PVC (DR 18) Pipe CL 235</t>
  </si>
  <si>
    <t>8" Gate Valve, MJ w/ Valve Box</t>
  </si>
  <si>
    <t>Tie Into Existing 8" Water Main</t>
  </si>
  <si>
    <t>Water Line Excavation</t>
  </si>
  <si>
    <t>Water Line Embankment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</si>
</sst>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#\);_(&quot;$&quot;* &quot; &quot;_);_(@_)"/>
    <numFmt numFmtId="165" formatCode="_(&quot;$&quot;* #,##0_);_(&quot;$&quot;* \(#,##0\);_(&quot;$&quot;* &quot; &quot;_);_(@_)"/>
    <numFmt numFmtId="166" formatCode="&quot;$&quot;#,##0"/>
    <numFmt numFmtId="167" formatCode=".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i/>
      <sz val="12"/>
      <name val="Times New Roman"/>
      <family val="1"/>
    </font>
    <font>
      <sz val="7"/>
      <name val="Times New Roman"/>
      <family val="1"/>
    </font>
    <font>
      <u/>
      <sz val="12"/>
      <name val="Times New Roman"/>
      <family val="1"/>
    </font>
    <font>
      <sz val="12"/>
      <name val="Times New Roman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3" fillId="0" borderId="0" applyProtection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/>
  </cellStyleXfs>
  <cellXfs count="128">
    <xf numFmtId="0" fontId="0" fillId="0" borderId="0" xfId="0"/>
    <xf numFmtId="0" fontId="6" fillId="0" borderId="1" xfId="2" applyFont="1" applyBorder="1" applyAlignment="1">
      <alignment horizontal="center" vertical="center" wrapText="1"/>
    </xf>
    <xf numFmtId="44" fontId="0" fillId="0" borderId="0" xfId="0" applyNumberFormat="1"/>
    <xf numFmtId="0" fontId="7" fillId="0" borderId="0" xfId="0" applyFont="1"/>
    <xf numFmtId="0" fontId="5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3" fontId="0" fillId="0" borderId="0" xfId="0" applyNumberFormat="1"/>
    <xf numFmtId="0" fontId="6" fillId="0" borderId="2" xfId="0" applyFont="1" applyBorder="1" applyAlignment="1">
      <alignment horizontal="center"/>
    </xf>
    <xf numFmtId="3" fontId="6" fillId="0" borderId="1" xfId="2" applyNumberFormat="1" applyFont="1" applyBorder="1" applyAlignment="1">
      <alignment horizontal="center" vertical="center" wrapText="1"/>
    </xf>
    <xf numFmtId="9" fontId="6" fillId="0" borderId="1" xfId="3" applyFont="1" applyBorder="1" applyAlignment="1">
      <alignment horizontal="right" vertical="center" wrapText="1"/>
    </xf>
    <xf numFmtId="0" fontId="6" fillId="0" borderId="2" xfId="2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vertical="center" wrapText="1"/>
    </xf>
    <xf numFmtId="9" fontId="6" fillId="0" borderId="2" xfId="3" applyFont="1" applyBorder="1" applyAlignment="1">
      <alignment horizontal="right" vertical="center" wrapText="1"/>
    </xf>
    <xf numFmtId="44" fontId="5" fillId="0" borderId="7" xfId="1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3" fillId="0" borderId="0" xfId="2"/>
    <xf numFmtId="0" fontId="3" fillId="0" borderId="0" xfId="2" applyAlignment="1">
      <alignment horizontal="center"/>
    </xf>
    <xf numFmtId="0" fontId="11" fillId="0" borderId="0" xfId="2" applyFont="1"/>
    <xf numFmtId="0" fontId="3" fillId="0" borderId="0" xfId="2" applyAlignment="1">
      <alignment horizontal="left"/>
    </xf>
    <xf numFmtId="0" fontId="3" fillId="0" borderId="0" xfId="2" applyAlignment="1">
      <alignment vertical="top" wrapText="1"/>
    </xf>
    <xf numFmtId="164" fontId="6" fillId="0" borderId="2" xfId="1" applyNumberFormat="1" applyFont="1" applyFill="1" applyBorder="1" applyAlignment="1">
      <alignment horizontal="left" vertical="center" wrapText="1"/>
    </xf>
    <xf numFmtId="165" fontId="6" fillId="0" borderId="2" xfId="1" applyNumberFormat="1" applyFont="1" applyBorder="1"/>
    <xf numFmtId="0" fontId="5" fillId="0" borderId="0" xfId="2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2" applyFont="1"/>
    <xf numFmtId="0" fontId="6" fillId="0" borderId="0" xfId="2" applyFont="1" applyAlignment="1">
      <alignment horizontal="left"/>
    </xf>
    <xf numFmtId="8" fontId="3" fillId="0" borderId="0" xfId="2" applyNumberFormat="1" applyAlignment="1">
      <alignment vertical="top" wrapText="1"/>
    </xf>
    <xf numFmtId="3" fontId="3" fillId="0" borderId="0" xfId="2" applyNumberFormat="1" applyAlignment="1">
      <alignment vertical="top" wrapText="1"/>
    </xf>
    <xf numFmtId="8" fontId="3" fillId="0" borderId="0" xfId="2" applyNumberFormat="1"/>
    <xf numFmtId="0" fontId="13" fillId="0" borderId="0" xfId="2" applyFont="1" applyAlignment="1">
      <alignment horizontal="center"/>
    </xf>
    <xf numFmtId="0" fontId="6" fillId="0" borderId="15" xfId="0" applyFont="1" applyBorder="1" applyAlignment="1">
      <alignment horizontal="center"/>
    </xf>
    <xf numFmtId="165" fontId="6" fillId="0" borderId="15" xfId="1" applyNumberFormat="1" applyFont="1" applyBorder="1"/>
    <xf numFmtId="0" fontId="6" fillId="0" borderId="17" xfId="4" applyFont="1" applyBorder="1" applyAlignment="1">
      <alignment horizontal="center"/>
    </xf>
    <xf numFmtId="165" fontId="6" fillId="0" borderId="17" xfId="1" applyNumberFormat="1" applyFont="1" applyBorder="1"/>
    <xf numFmtId="164" fontId="6" fillId="0" borderId="17" xfId="1" applyNumberFormat="1" applyFont="1" applyFill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left" vertical="center" wrapText="1"/>
    </xf>
    <xf numFmtId="0" fontId="15" fillId="0" borderId="0" xfId="7" applyFont="1"/>
    <xf numFmtId="0" fontId="16" fillId="0" borderId="0" xfId="7" applyFont="1"/>
    <xf numFmtId="5" fontId="16" fillId="0" borderId="0" xfId="7" applyNumberFormat="1" applyFont="1"/>
    <xf numFmtId="0" fontId="16" fillId="0" borderId="0" xfId="7" applyFont="1" applyAlignment="1">
      <alignment horizontal="centerContinuous"/>
    </xf>
    <xf numFmtId="166" fontId="16" fillId="0" borderId="0" xfId="7" applyNumberFormat="1" applyFont="1"/>
    <xf numFmtId="5" fontId="17" fillId="0" borderId="0" xfId="7" applyNumberFormat="1" applyFont="1"/>
    <xf numFmtId="0" fontId="17" fillId="0" borderId="0" xfId="7" applyFont="1"/>
    <xf numFmtId="0" fontId="15" fillId="0" borderId="18" xfId="7" applyFont="1" applyBorder="1"/>
    <xf numFmtId="166" fontId="16" fillId="0" borderId="18" xfId="7" applyNumberFormat="1" applyFont="1" applyBorder="1"/>
    <xf numFmtId="5" fontId="16" fillId="0" borderId="18" xfId="7" applyNumberFormat="1" applyFont="1" applyBorder="1"/>
    <xf numFmtId="0" fontId="16" fillId="0" borderId="18" xfId="7" applyFont="1" applyBorder="1"/>
    <xf numFmtId="3" fontId="16" fillId="0" borderId="18" xfId="7" applyNumberFormat="1" applyFont="1" applyBorder="1" applyAlignment="1">
      <alignment horizontal="right"/>
    </xf>
    <xf numFmtId="167" fontId="16" fillId="0" borderId="18" xfId="7" applyNumberFormat="1" applyFont="1" applyBorder="1" applyAlignment="1">
      <alignment horizontal="left"/>
    </xf>
    <xf numFmtId="3" fontId="16" fillId="0" borderId="0" xfId="7" applyNumberFormat="1" applyFont="1" applyAlignment="1">
      <alignment horizontal="right"/>
    </xf>
    <xf numFmtId="167" fontId="16" fillId="0" borderId="0" xfId="7" applyNumberFormat="1" applyFont="1" applyAlignment="1">
      <alignment horizontal="left"/>
    </xf>
    <xf numFmtId="7" fontId="16" fillId="0" borderId="0" xfId="7" applyNumberFormat="1" applyFont="1"/>
    <xf numFmtId="0" fontId="19" fillId="0" borderId="0" xfId="7" applyFont="1"/>
    <xf numFmtId="0" fontId="19" fillId="0" borderId="0" xfId="7" applyFont="1" applyAlignment="1">
      <alignment horizontal="centerContinuous"/>
    </xf>
    <xf numFmtId="0" fontId="6" fillId="0" borderId="11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3" fontId="6" fillId="0" borderId="2" xfId="2" applyNumberFormat="1" applyFont="1" applyBorder="1" applyAlignment="1">
      <alignment horizontal="center" wrapText="1"/>
    </xf>
    <xf numFmtId="164" fontId="6" fillId="0" borderId="2" xfId="1" applyNumberFormat="1" applyFont="1" applyFill="1" applyBorder="1" applyAlignment="1">
      <alignment horizontal="left" wrapText="1"/>
    </xf>
    <xf numFmtId="4" fontId="6" fillId="0" borderId="2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3" fontId="6" fillId="0" borderId="17" xfId="2" applyNumberFormat="1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wrapText="1"/>
    </xf>
    <xf numFmtId="3" fontId="6" fillId="0" borderId="17" xfId="2" applyNumberFormat="1" applyFont="1" applyBorder="1" applyAlignment="1">
      <alignment horizontal="center" wrapText="1"/>
    </xf>
    <xf numFmtId="9" fontId="6" fillId="0" borderId="17" xfId="3" applyFont="1" applyBorder="1" applyAlignment="1">
      <alignment horizontal="right" wrapText="1"/>
    </xf>
    <xf numFmtId="3" fontId="6" fillId="2" borderId="2" xfId="2" applyNumberFormat="1" applyFont="1" applyFill="1" applyBorder="1" applyAlignment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3" fontId="6" fillId="2" borderId="17" xfId="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9" fillId="0" borderId="0" xfId="7" applyFont="1" applyAlignment="1">
      <alignment horizontal="center"/>
    </xf>
    <xf numFmtId="14" fontId="19" fillId="0" borderId="0" xfId="7" applyNumberFormat="1" applyFont="1" applyAlignment="1">
      <alignment horizontal="center"/>
    </xf>
    <xf numFmtId="0" fontId="18" fillId="0" borderId="19" xfId="7" applyFont="1" applyBorder="1" applyAlignment="1">
      <alignment horizontal="left" vertical="center" wrapText="1"/>
    </xf>
    <xf numFmtId="0" fontId="18" fillId="0" borderId="18" xfId="7" applyFont="1" applyBorder="1" applyAlignment="1">
      <alignment horizontal="left" vertical="center" wrapText="1"/>
    </xf>
    <xf numFmtId="0" fontId="18" fillId="0" borderId="19" xfId="7" applyFont="1" applyBorder="1" applyAlignment="1">
      <alignment horizontal="left" vertical="center"/>
    </xf>
    <xf numFmtId="0" fontId="18" fillId="0" borderId="18" xfId="7" applyFont="1" applyBorder="1" applyAlignment="1">
      <alignment horizontal="left" vertical="center"/>
    </xf>
    <xf numFmtId="0" fontId="18" fillId="0" borderId="0" xfId="7" applyFont="1" applyAlignment="1">
      <alignment horizontal="center" vertical="center"/>
    </xf>
    <xf numFmtId="0" fontId="18" fillId="0" borderId="18" xfId="7" applyFont="1" applyBorder="1" applyAlignment="1">
      <alignment horizontal="center" vertical="center"/>
    </xf>
    <xf numFmtId="0" fontId="18" fillId="0" borderId="19" xfId="7" applyFont="1" applyBorder="1" applyAlignment="1">
      <alignment horizontal="center" vertical="center"/>
    </xf>
    <xf numFmtId="0" fontId="6" fillId="0" borderId="13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2" xfId="4" applyFont="1" applyBorder="1"/>
    <xf numFmtId="0" fontId="4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2" xfId="4" applyFont="1" applyBorder="1" applyAlignment="1">
      <alignment horizontal="left"/>
    </xf>
    <xf numFmtId="0" fontId="8" fillId="0" borderId="8" xfId="2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0" fillId="0" borderId="0" xfId="0"/>
    <xf numFmtId="0" fontId="3" fillId="0" borderId="0" xfId="2" applyAlignment="1">
      <alignment horizontal="left"/>
    </xf>
    <xf numFmtId="0" fontId="3" fillId="0" borderId="0" xfId="2" applyAlignment="1">
      <alignment horizontal="center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6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16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2" xfId="4" applyFont="1" applyBorder="1" applyAlignment="1">
      <alignment wrapText="1"/>
    </xf>
    <xf numFmtId="0" fontId="8" fillId="0" borderId="20" xfId="2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6" fillId="0" borderId="21" xfId="2" applyFont="1" applyBorder="1" applyAlignment="1">
      <alignment horizontal="left" wrapText="1"/>
    </xf>
    <xf numFmtId="0" fontId="6" fillId="0" borderId="22" xfId="2" applyFont="1" applyBorder="1" applyAlignment="1">
      <alignment horizontal="left" wrapText="1"/>
    </xf>
    <xf numFmtId="0" fontId="6" fillId="0" borderId="2" xfId="2" applyFont="1" applyBorder="1" applyAlignment="1">
      <alignment horizontal="left" wrapText="1"/>
    </xf>
    <xf numFmtId="0" fontId="6" fillId="0" borderId="13" xfId="4" applyFont="1" applyBorder="1" applyAlignment="1">
      <alignment horizontal="left"/>
    </xf>
    <xf numFmtId="0" fontId="6" fillId="0" borderId="14" xfId="4" applyFont="1" applyBorder="1" applyAlignment="1">
      <alignment horizontal="left"/>
    </xf>
    <xf numFmtId="0" fontId="6" fillId="0" borderId="7" xfId="4" applyFont="1" applyBorder="1" applyAlignment="1">
      <alignment horizontal="left"/>
    </xf>
    <xf numFmtId="0" fontId="10" fillId="0" borderId="16" xfId="2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6" fillId="0" borderId="15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6" fillId="2" borderId="2" xfId="4" applyFont="1" applyFill="1" applyBorder="1" applyAlignment="1">
      <alignment horizontal="left"/>
    </xf>
    <xf numFmtId="0" fontId="6" fillId="2" borderId="17" xfId="4" applyFont="1" applyFill="1" applyBorder="1" applyAlignment="1">
      <alignment horizontal="left"/>
    </xf>
    <xf numFmtId="0" fontId="6" fillId="2" borderId="17" xfId="0" applyFont="1" applyFill="1" applyBorder="1" applyAlignment="1">
      <alignment horizontal="center"/>
    </xf>
    <xf numFmtId="0" fontId="8" fillId="0" borderId="13" xfId="2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6" fillId="2" borderId="2" xfId="4" applyFont="1" applyFill="1" applyBorder="1"/>
    <xf numFmtId="0" fontId="6" fillId="2" borderId="2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left" vertical="center" wrapText="1"/>
    </xf>
  </cellXfs>
  <cellStyles count="8">
    <cellStyle name="Currency" xfId="1" builtinId="4"/>
    <cellStyle name="Currency 2" xfId="6" xr:uid="{2C16DD3D-0E38-441B-9527-7237A716FE69}"/>
    <cellStyle name="Normal" xfId="0" builtinId="0"/>
    <cellStyle name="Normal 2" xfId="5" xr:uid="{64103CF2-A863-441A-9832-71975814E4A4}"/>
    <cellStyle name="Normal 2 2" xfId="4" xr:uid="{7723014B-B1C1-4512-84C2-384A821BC19A}"/>
    <cellStyle name="Normal 3" xfId="7" xr:uid="{09C181F5-2833-4886-89D0-001BF5FCF6EE}"/>
    <cellStyle name="Normal_BitterblueBulverdeRdWLOPC060421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17</xdr:row>
          <xdr:rowOff>0</xdr:rowOff>
        </xdr:from>
        <xdr:to>
          <xdr:col>3</xdr:col>
          <xdr:colOff>274320</xdr:colOff>
          <xdr:row>17</xdr:row>
          <xdr:rowOff>175260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127\19\04\Excel\Cost%20Estimates\231129%20Cost%20Estimate.xlsx" TargetMode="External"/><Relationship Id="rId1" Type="http://schemas.openxmlformats.org/officeDocument/2006/relationships/externalLinkPath" Target="/127/19/04/Excel/Cost%20Estimates/231129%20Cost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ter"/>
      <sheetName val="Sewer"/>
    </sheetNames>
    <sheetDataSet>
      <sheetData sheetId="0"/>
      <sheetData sheetId="1">
        <row r="13">
          <cell r="D13">
            <v>485</v>
          </cell>
        </row>
        <row r="14">
          <cell r="D14">
            <v>2470</v>
          </cell>
        </row>
        <row r="15">
          <cell r="D15">
            <v>3085</v>
          </cell>
        </row>
        <row r="17">
          <cell r="D17">
            <v>1513</v>
          </cell>
        </row>
        <row r="18">
          <cell r="D18">
            <v>1290</v>
          </cell>
        </row>
        <row r="19">
          <cell r="D19">
            <v>39</v>
          </cell>
        </row>
        <row r="20">
          <cell r="D20">
            <v>346.33</v>
          </cell>
        </row>
        <row r="22">
          <cell r="D22">
            <v>333</v>
          </cell>
        </row>
        <row r="23">
          <cell r="D23">
            <v>244</v>
          </cell>
        </row>
        <row r="24">
          <cell r="D24">
            <v>1</v>
          </cell>
        </row>
        <row r="27">
          <cell r="D27">
            <v>7227</v>
          </cell>
        </row>
        <row r="28">
          <cell r="D28">
            <v>6967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A69E-12AE-4181-BC17-A61BDCE071C3}">
  <sheetPr>
    <pageSetUpPr fitToPage="1"/>
  </sheetPr>
  <dimension ref="A1:G18"/>
  <sheetViews>
    <sheetView zoomScale="115" zoomScaleNormal="115" zoomScaleSheetLayoutView="100" workbookViewId="0">
      <selection activeCell="G28" sqref="G28"/>
    </sheetView>
  </sheetViews>
  <sheetFormatPr defaultColWidth="10" defaultRowHeight="15.75" customHeight="1" x14ac:dyDescent="0.3"/>
  <cols>
    <col min="1" max="1" width="8.5546875" style="40" customWidth="1"/>
    <col min="2" max="2" width="29.6640625" style="40" customWidth="1"/>
    <col min="3" max="3" width="11.33203125" style="40" customWidth="1"/>
    <col min="4" max="4" width="17" style="40" bestFit="1" customWidth="1"/>
    <col min="5" max="6" width="19.44140625" style="40" customWidth="1"/>
    <col min="7" max="7" width="12.5546875" style="40" customWidth="1"/>
    <col min="8" max="8" width="12" style="40" bestFit="1" customWidth="1"/>
    <col min="9" max="16384" width="10" style="40"/>
  </cols>
  <sheetData>
    <row r="1" spans="1:7" ht="15.75" customHeight="1" x14ac:dyDescent="0.3">
      <c r="A1" s="72" t="s">
        <v>83</v>
      </c>
      <c r="B1" s="72"/>
      <c r="C1" s="72"/>
      <c r="D1" s="72"/>
      <c r="E1" s="72"/>
      <c r="F1" s="72"/>
      <c r="G1" s="72"/>
    </row>
    <row r="2" spans="1:7" ht="6.75" customHeight="1" x14ac:dyDescent="0.3">
      <c r="A2" s="57"/>
      <c r="B2" s="57"/>
      <c r="C2" s="57"/>
      <c r="D2" s="57"/>
      <c r="E2" s="57"/>
      <c r="F2" s="57"/>
      <c r="G2" s="56"/>
    </row>
    <row r="3" spans="1:7" ht="15.75" customHeight="1" x14ac:dyDescent="0.3">
      <c r="A3" s="72" t="s">
        <v>84</v>
      </c>
      <c r="B3" s="72"/>
      <c r="C3" s="72"/>
      <c r="D3" s="72"/>
      <c r="E3" s="72"/>
      <c r="F3" s="72"/>
      <c r="G3" s="72"/>
    </row>
    <row r="4" spans="1:7" ht="15" customHeight="1" x14ac:dyDescent="0.3">
      <c r="A4" s="72"/>
      <c r="B4" s="72"/>
      <c r="C4" s="72"/>
      <c r="D4" s="72"/>
      <c r="E4" s="72"/>
      <c r="F4" s="72"/>
      <c r="G4" s="72"/>
    </row>
    <row r="5" spans="1:7" ht="15.75" customHeight="1" x14ac:dyDescent="0.3">
      <c r="A5" s="73">
        <f ca="1">TODAY()</f>
        <v>45351</v>
      </c>
      <c r="B5" s="73"/>
      <c r="C5" s="73"/>
      <c r="D5" s="73"/>
      <c r="E5" s="73"/>
      <c r="F5" s="73"/>
      <c r="G5" s="73"/>
    </row>
    <row r="6" spans="1:7" ht="6.75" customHeight="1" thickBot="1" x14ac:dyDescent="0.35">
      <c r="A6" s="47"/>
      <c r="B6" s="47"/>
      <c r="C6" s="47"/>
      <c r="D6" s="47"/>
      <c r="E6" s="47"/>
      <c r="F6" s="47"/>
      <c r="G6" s="47"/>
    </row>
    <row r="7" spans="1:7" ht="15.75" customHeight="1" x14ac:dyDescent="0.3">
      <c r="A7" s="74"/>
      <c r="B7" s="76" t="s">
        <v>91</v>
      </c>
      <c r="C7" s="78" t="s">
        <v>92</v>
      </c>
      <c r="D7" s="78"/>
      <c r="E7" s="78" t="s">
        <v>82</v>
      </c>
      <c r="F7" s="80" t="s">
        <v>85</v>
      </c>
      <c r="G7" s="80"/>
    </row>
    <row r="8" spans="1:7" ht="15.75" customHeight="1" thickBot="1" x14ac:dyDescent="0.35">
      <c r="A8" s="75"/>
      <c r="B8" s="77"/>
      <c r="C8" s="79"/>
      <c r="D8" s="79"/>
      <c r="E8" s="79"/>
      <c r="F8" s="79"/>
      <c r="G8" s="79"/>
    </row>
    <row r="9" spans="1:7" ht="15.75" customHeight="1" x14ac:dyDescent="0.3">
      <c r="A9" s="54">
        <v>1</v>
      </c>
      <c r="B9" s="54" t="s">
        <v>88</v>
      </c>
      <c r="C9" s="53">
        <f>'Offsite Water'!E26</f>
        <v>3191</v>
      </c>
      <c r="D9" s="41" t="s">
        <v>93</v>
      </c>
      <c r="E9" s="42">
        <f>'Offsite Water'!H39</f>
        <v>0</v>
      </c>
      <c r="F9" s="44">
        <f>E9/C9</f>
        <v>0</v>
      </c>
      <c r="G9" s="41" t="s">
        <v>86</v>
      </c>
    </row>
    <row r="10" spans="1:7" ht="15.75" customHeight="1" x14ac:dyDescent="0.3">
      <c r="A10" s="54"/>
      <c r="B10" s="54"/>
      <c r="C10" s="53"/>
      <c r="D10" s="41"/>
      <c r="E10" s="42"/>
      <c r="F10" s="55"/>
      <c r="G10" s="41"/>
    </row>
    <row r="11" spans="1:7" ht="15.75" customHeight="1" x14ac:dyDescent="0.3">
      <c r="A11" s="54">
        <v>2</v>
      </c>
      <c r="B11" s="54" t="s">
        <v>89</v>
      </c>
      <c r="C11" s="53">
        <f>'Offsite Sewer'!E20</f>
        <v>10516</v>
      </c>
      <c r="D11" s="41" t="s">
        <v>93</v>
      </c>
      <c r="E11" s="42">
        <f>'Offsite Sewer'!H33</f>
        <v>0</v>
      </c>
      <c r="F11" s="44">
        <f>E11/C11</f>
        <v>0</v>
      </c>
      <c r="G11" s="41" t="s">
        <v>86</v>
      </c>
    </row>
    <row r="12" spans="1:7" ht="15.75" customHeight="1" x14ac:dyDescent="0.3">
      <c r="A12" s="54"/>
      <c r="B12" s="54"/>
      <c r="C12" s="53"/>
      <c r="D12" s="41"/>
      <c r="E12" s="42"/>
      <c r="F12" s="55"/>
      <c r="G12" s="41"/>
    </row>
    <row r="13" spans="1:7" ht="15.75" customHeight="1" x14ac:dyDescent="0.3">
      <c r="A13" s="54">
        <v>3</v>
      </c>
      <c r="B13" s="54" t="s">
        <v>90</v>
      </c>
      <c r="C13" s="53">
        <f>'Sewer Upsizing'!E7</f>
        <v>1813</v>
      </c>
      <c r="D13" s="41" t="s">
        <v>93</v>
      </c>
      <c r="E13" s="42">
        <f>'Sewer Upsizing'!H28</f>
        <v>0</v>
      </c>
      <c r="F13" s="44">
        <f>E13/C13</f>
        <v>0</v>
      </c>
      <c r="G13" s="41" t="s">
        <v>86</v>
      </c>
    </row>
    <row r="14" spans="1:7" ht="15.75" customHeight="1" x14ac:dyDescent="0.3">
      <c r="A14" s="54"/>
      <c r="B14" s="54"/>
      <c r="C14" s="53"/>
      <c r="D14" s="41"/>
      <c r="E14" s="42"/>
      <c r="F14" s="44"/>
      <c r="G14" s="41"/>
    </row>
    <row r="15" spans="1:7" ht="15.75" customHeight="1" x14ac:dyDescent="0.3">
      <c r="A15" s="54">
        <v>4</v>
      </c>
      <c r="B15" s="54" t="s">
        <v>87</v>
      </c>
      <c r="C15" s="53"/>
      <c r="D15" s="41"/>
      <c r="E15" s="42">
        <f>'Offsite Water'!H45+'Offsite Sewer'!H38+'Sewer Upsizing'!H33</f>
        <v>150000</v>
      </c>
      <c r="F15" s="44"/>
      <c r="G15" s="41"/>
    </row>
    <row r="16" spans="1:7" ht="15.75" customHeight="1" thickBot="1" x14ac:dyDescent="0.35">
      <c r="A16" s="52"/>
      <c r="B16" s="50"/>
      <c r="C16" s="51"/>
      <c r="D16" s="50"/>
      <c r="E16" s="49"/>
      <c r="F16" s="48"/>
      <c r="G16" s="47"/>
    </row>
    <row r="17" spans="1:6" ht="15.75" customHeight="1" x14ac:dyDescent="0.3">
      <c r="A17" s="46" t="s">
        <v>81</v>
      </c>
      <c r="B17" s="46"/>
      <c r="C17" s="43"/>
      <c r="D17" s="43"/>
      <c r="E17" s="45">
        <f>SUM(E9:E13)</f>
        <v>0</v>
      </c>
      <c r="F17" s="45"/>
    </row>
    <row r="18" spans="1:6" ht="15.75" customHeight="1" x14ac:dyDescent="0.3">
      <c r="A18" s="46" t="s">
        <v>94</v>
      </c>
      <c r="B18" s="46"/>
      <c r="C18" s="43"/>
      <c r="D18" s="43"/>
      <c r="E18" s="45">
        <f>E17+E15</f>
        <v>150000</v>
      </c>
    </row>
  </sheetData>
  <mergeCells count="9">
    <mergeCell ref="A1:G1"/>
    <mergeCell ref="A3:G3"/>
    <mergeCell ref="A4:G4"/>
    <mergeCell ref="A5:G5"/>
    <mergeCell ref="A7:A8"/>
    <mergeCell ref="B7:B8"/>
    <mergeCell ref="C7:D8"/>
    <mergeCell ref="E7:E8"/>
    <mergeCell ref="F7:G8"/>
  </mergeCells>
  <printOptions horizontalCentered="1"/>
  <pageMargins left="0.5" right="0.5" top="1.25" bottom="1.25" header="0" footer="0"/>
  <pageSetup scale="83" orientation="portrait" r:id="rId1"/>
  <headerFooter scaleWithDoc="0" alignWithMargins="0"/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45720</xdr:colOff>
                    <xdr:row>17</xdr:row>
                    <xdr:rowOff>0</xdr:rowOff>
                  </from>
                  <to>
                    <xdr:col>3</xdr:col>
                    <xdr:colOff>274320</xdr:colOff>
                    <xdr:row>17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75CC-CF05-4960-A367-7ACF10BA68A9}">
  <sheetPr>
    <pageSetUpPr fitToPage="1"/>
  </sheetPr>
  <dimension ref="A1:M54"/>
  <sheetViews>
    <sheetView tabSelected="1" zoomScale="115" zoomScaleNormal="115" zoomScaleSheetLayoutView="115" workbookViewId="0">
      <selection activeCell="J20" sqref="J20"/>
    </sheetView>
  </sheetViews>
  <sheetFormatPr defaultRowHeight="13.2" x14ac:dyDescent="0.25"/>
  <cols>
    <col min="1" max="1" width="7.6640625" customWidth="1"/>
    <col min="2" max="2" width="23.44140625" customWidth="1"/>
    <col min="3" max="3" width="28.6640625" customWidth="1"/>
    <col min="4" max="4" width="8.44140625" customWidth="1"/>
    <col min="5" max="6" width="8.5546875" customWidth="1"/>
    <col min="7" max="7" width="14.109375" customWidth="1"/>
    <col min="8" max="8" width="14.33203125" customWidth="1"/>
    <col min="10" max="10" width="16.6640625" bestFit="1" customWidth="1"/>
  </cols>
  <sheetData>
    <row r="1" spans="1:13" ht="15.75" customHeight="1" x14ac:dyDescent="0.25">
      <c r="A1" s="84" t="s">
        <v>12</v>
      </c>
      <c r="B1" s="84"/>
      <c r="C1" s="84"/>
      <c r="D1" s="84"/>
      <c r="E1" s="84"/>
      <c r="F1" s="84"/>
      <c r="G1" s="84"/>
      <c r="H1" s="84"/>
    </row>
    <row r="2" spans="1:13" ht="15.75" customHeight="1" x14ac:dyDescent="0.25">
      <c r="A2" s="84" t="s">
        <v>10</v>
      </c>
      <c r="B2" s="84"/>
      <c r="C2" s="84"/>
      <c r="D2" s="84"/>
      <c r="E2" s="84"/>
      <c r="F2" s="84"/>
      <c r="G2" s="84"/>
      <c r="H2" s="84"/>
    </row>
    <row r="3" spans="1:13" ht="15.75" customHeight="1" x14ac:dyDescent="0.25">
      <c r="A3" s="84" t="s">
        <v>13</v>
      </c>
      <c r="B3" s="84"/>
      <c r="C3" s="84"/>
      <c r="D3" s="84"/>
      <c r="E3" s="84"/>
      <c r="F3" s="84"/>
      <c r="G3" s="84"/>
      <c r="H3" s="84"/>
    </row>
    <row r="4" spans="1:13" ht="27.6" x14ac:dyDescent="0.25">
      <c r="A4" s="4" t="s">
        <v>9</v>
      </c>
      <c r="B4" s="85" t="s">
        <v>0</v>
      </c>
      <c r="C4" s="85"/>
      <c r="D4" s="4" t="s">
        <v>2</v>
      </c>
      <c r="E4" s="4" t="s">
        <v>1</v>
      </c>
      <c r="F4" s="4" t="s">
        <v>111</v>
      </c>
      <c r="G4" s="14" t="s">
        <v>3</v>
      </c>
      <c r="H4" s="13" t="s">
        <v>4</v>
      </c>
    </row>
    <row r="5" spans="1:13" x14ac:dyDescent="0.25">
      <c r="A5" s="122" t="s">
        <v>14</v>
      </c>
      <c r="B5" s="123"/>
      <c r="C5" s="123"/>
      <c r="D5" s="123"/>
      <c r="E5" s="123"/>
      <c r="F5" s="123"/>
      <c r="G5" s="123"/>
      <c r="H5" s="124"/>
    </row>
    <row r="6" spans="1:13" ht="13.2" customHeight="1" x14ac:dyDescent="0.25">
      <c r="A6" s="5">
        <v>1</v>
      </c>
      <c r="B6" s="120" t="s">
        <v>112</v>
      </c>
      <c r="C6" s="120"/>
      <c r="D6" s="121" t="s">
        <v>7</v>
      </c>
      <c r="E6" s="121">
        <v>0</v>
      </c>
      <c r="F6" s="121">
        <v>509</v>
      </c>
      <c r="G6" s="36">
        <v>0</v>
      </c>
      <c r="H6" s="37">
        <f t="shared" ref="H6" si="0">G6*E6</f>
        <v>0</v>
      </c>
      <c r="I6" s="6"/>
    </row>
    <row r="7" spans="1:13" ht="13.2" customHeight="1" x14ac:dyDescent="0.25">
      <c r="A7" s="15">
        <f>A6+1</f>
        <v>2</v>
      </c>
      <c r="B7" s="86" t="s">
        <v>15</v>
      </c>
      <c r="C7" s="86"/>
      <c r="D7" s="7" t="s">
        <v>7</v>
      </c>
      <c r="E7" s="7">
        <v>493</v>
      </c>
      <c r="F7" s="71">
        <v>497</v>
      </c>
      <c r="G7" s="24">
        <v>0</v>
      </c>
      <c r="H7" s="23">
        <f>G7*E7</f>
        <v>0</v>
      </c>
    </row>
    <row r="8" spans="1:13" ht="13.2" customHeight="1" x14ac:dyDescent="0.25">
      <c r="A8" s="15">
        <f t="shared" ref="A8:A28" si="1">A7+1</f>
        <v>3</v>
      </c>
      <c r="B8" s="86" t="s">
        <v>16</v>
      </c>
      <c r="C8" s="86"/>
      <c r="D8" s="7" t="s">
        <v>7</v>
      </c>
      <c r="E8" s="7">
        <v>2698</v>
      </c>
      <c r="F8" s="71">
        <v>3552</v>
      </c>
      <c r="G8" s="24">
        <v>0</v>
      </c>
      <c r="H8" s="23">
        <f t="shared" ref="H8:H34" si="2">G8*E8</f>
        <v>0</v>
      </c>
      <c r="I8" s="6"/>
    </row>
    <row r="9" spans="1:13" ht="13.2" customHeight="1" x14ac:dyDescent="0.25">
      <c r="A9" s="15">
        <f t="shared" si="1"/>
        <v>4</v>
      </c>
      <c r="B9" s="119" t="s">
        <v>113</v>
      </c>
      <c r="C9" s="119"/>
      <c r="D9" s="71" t="s">
        <v>8</v>
      </c>
      <c r="E9" s="71">
        <v>0</v>
      </c>
      <c r="F9" s="71">
        <v>1</v>
      </c>
      <c r="G9" s="24">
        <v>0</v>
      </c>
      <c r="H9" s="23">
        <f t="shared" ref="H9" si="3">G9*E9</f>
        <v>0</v>
      </c>
      <c r="I9" s="6"/>
      <c r="K9" s="6"/>
    </row>
    <row r="10" spans="1:13" ht="13.2" customHeight="1" x14ac:dyDescent="0.25">
      <c r="A10" s="15">
        <f t="shared" si="1"/>
        <v>5</v>
      </c>
      <c r="B10" s="86" t="s">
        <v>17</v>
      </c>
      <c r="C10" s="86"/>
      <c r="D10" s="7" t="s">
        <v>8</v>
      </c>
      <c r="E10" s="7">
        <v>1</v>
      </c>
      <c r="F10" s="7">
        <v>1</v>
      </c>
      <c r="G10" s="24">
        <v>0</v>
      </c>
      <c r="H10" s="23">
        <f t="shared" si="2"/>
        <v>0</v>
      </c>
      <c r="I10" s="6"/>
      <c r="K10" s="6"/>
    </row>
    <row r="11" spans="1:13" ht="13.2" customHeight="1" x14ac:dyDescent="0.25">
      <c r="A11" s="15">
        <f t="shared" si="1"/>
        <v>6</v>
      </c>
      <c r="B11" s="86" t="s">
        <v>18</v>
      </c>
      <c r="C11" s="86"/>
      <c r="D11" s="7" t="s">
        <v>8</v>
      </c>
      <c r="E11" s="7">
        <v>4</v>
      </c>
      <c r="F11" s="71">
        <v>5</v>
      </c>
      <c r="G11" s="24">
        <v>0</v>
      </c>
      <c r="H11" s="23">
        <f t="shared" si="2"/>
        <v>0</v>
      </c>
      <c r="I11" s="6"/>
      <c r="M11" s="6"/>
    </row>
    <row r="12" spans="1:13" ht="13.2" customHeight="1" x14ac:dyDescent="0.25">
      <c r="A12" s="15">
        <f t="shared" si="1"/>
        <v>7</v>
      </c>
      <c r="B12" s="86" t="s">
        <v>19</v>
      </c>
      <c r="C12" s="86"/>
      <c r="D12" s="7" t="s">
        <v>8</v>
      </c>
      <c r="E12" s="7">
        <v>1</v>
      </c>
      <c r="F12" s="7">
        <v>1</v>
      </c>
      <c r="G12" s="24">
        <v>0</v>
      </c>
      <c r="H12" s="23">
        <f t="shared" si="2"/>
        <v>0</v>
      </c>
      <c r="I12" s="6"/>
    </row>
    <row r="13" spans="1:13" ht="13.2" customHeight="1" x14ac:dyDescent="0.25">
      <c r="A13" s="15">
        <f t="shared" si="1"/>
        <v>8</v>
      </c>
      <c r="B13" s="86" t="s">
        <v>20</v>
      </c>
      <c r="C13" s="86"/>
      <c r="D13" s="7" t="s">
        <v>8</v>
      </c>
      <c r="E13" s="7">
        <v>7</v>
      </c>
      <c r="F13" s="71">
        <v>9</v>
      </c>
      <c r="G13" s="24">
        <v>0</v>
      </c>
      <c r="H13" s="23">
        <f t="shared" si="2"/>
        <v>0</v>
      </c>
      <c r="I13" s="6"/>
    </row>
    <row r="14" spans="1:13" ht="13.2" customHeight="1" x14ac:dyDescent="0.25">
      <c r="A14" s="15">
        <f t="shared" si="1"/>
        <v>9</v>
      </c>
      <c r="B14" s="86" t="s">
        <v>21</v>
      </c>
      <c r="C14" s="86"/>
      <c r="D14" s="7" t="s">
        <v>8</v>
      </c>
      <c r="E14" s="7">
        <v>1</v>
      </c>
      <c r="F14" s="71">
        <v>2</v>
      </c>
      <c r="G14" s="24">
        <v>0</v>
      </c>
      <c r="H14" s="23">
        <f t="shared" si="2"/>
        <v>0</v>
      </c>
      <c r="I14" s="6"/>
    </row>
    <row r="15" spans="1:13" ht="13.2" customHeight="1" x14ac:dyDescent="0.25">
      <c r="A15" s="15">
        <f t="shared" si="1"/>
        <v>10</v>
      </c>
      <c r="B15" s="86" t="s">
        <v>22</v>
      </c>
      <c r="C15" s="86"/>
      <c r="D15" s="7" t="s">
        <v>8</v>
      </c>
      <c r="E15" s="7">
        <v>2</v>
      </c>
      <c r="F15" s="7">
        <v>2</v>
      </c>
      <c r="G15" s="24">
        <v>0</v>
      </c>
      <c r="H15" s="23">
        <f t="shared" si="2"/>
        <v>0</v>
      </c>
      <c r="I15" s="6"/>
    </row>
    <row r="16" spans="1:13" ht="13.2" customHeight="1" x14ac:dyDescent="0.25">
      <c r="A16" s="15">
        <f t="shared" si="1"/>
        <v>11</v>
      </c>
      <c r="B16" s="86" t="s">
        <v>23</v>
      </c>
      <c r="C16" s="86"/>
      <c r="D16" s="7" t="s">
        <v>8</v>
      </c>
      <c r="E16" s="7">
        <v>2</v>
      </c>
      <c r="F16" s="7">
        <v>2</v>
      </c>
      <c r="G16" s="24">
        <v>0</v>
      </c>
      <c r="H16" s="23">
        <f t="shared" si="2"/>
        <v>0</v>
      </c>
      <c r="I16" s="6"/>
      <c r="J16" s="3"/>
    </row>
    <row r="17" spans="1:9" ht="13.2" customHeight="1" x14ac:dyDescent="0.25">
      <c r="A17" s="15">
        <f t="shared" si="1"/>
        <v>12</v>
      </c>
      <c r="B17" s="86" t="s">
        <v>24</v>
      </c>
      <c r="C17" s="86"/>
      <c r="D17" s="7" t="s">
        <v>8</v>
      </c>
      <c r="E17" s="7">
        <v>1</v>
      </c>
      <c r="F17" s="7">
        <v>1</v>
      </c>
      <c r="G17" s="24">
        <v>0</v>
      </c>
      <c r="H17" s="23">
        <f t="shared" si="2"/>
        <v>0</v>
      </c>
      <c r="I17" s="6"/>
    </row>
    <row r="18" spans="1:9" ht="13.2" customHeight="1" x14ac:dyDescent="0.25">
      <c r="A18" s="15">
        <f t="shared" si="1"/>
        <v>13</v>
      </c>
      <c r="B18" s="83" t="s">
        <v>25</v>
      </c>
      <c r="C18" s="83"/>
      <c r="D18" s="7" t="s">
        <v>8</v>
      </c>
      <c r="E18" s="7">
        <v>1</v>
      </c>
      <c r="F18" s="7">
        <v>1</v>
      </c>
      <c r="G18" s="24">
        <v>0</v>
      </c>
      <c r="H18" s="23">
        <f t="shared" si="2"/>
        <v>0</v>
      </c>
      <c r="I18" s="6"/>
    </row>
    <row r="19" spans="1:9" ht="13.2" customHeight="1" x14ac:dyDescent="0.25">
      <c r="A19" s="15">
        <f t="shared" si="1"/>
        <v>14</v>
      </c>
      <c r="B19" s="83" t="s">
        <v>26</v>
      </c>
      <c r="C19" s="83"/>
      <c r="D19" s="7" t="s">
        <v>8</v>
      </c>
      <c r="E19" s="7">
        <v>1</v>
      </c>
      <c r="F19" s="7">
        <v>1</v>
      </c>
      <c r="G19" s="24">
        <v>0</v>
      </c>
      <c r="H19" s="23">
        <f t="shared" si="2"/>
        <v>0</v>
      </c>
      <c r="I19" s="6"/>
    </row>
    <row r="20" spans="1:9" ht="13.2" customHeight="1" x14ac:dyDescent="0.25">
      <c r="A20" s="15">
        <f t="shared" si="1"/>
        <v>15</v>
      </c>
      <c r="B20" s="83" t="s">
        <v>27</v>
      </c>
      <c r="C20" s="83"/>
      <c r="D20" s="7" t="s">
        <v>28</v>
      </c>
      <c r="E20" s="7">
        <v>2.78</v>
      </c>
      <c r="F20" s="71">
        <v>4.87</v>
      </c>
      <c r="G20" s="24">
        <v>0</v>
      </c>
      <c r="H20" s="23">
        <f t="shared" si="2"/>
        <v>0</v>
      </c>
      <c r="I20" s="6"/>
    </row>
    <row r="21" spans="1:9" ht="13.2" customHeight="1" x14ac:dyDescent="0.25">
      <c r="A21" s="15">
        <f t="shared" si="1"/>
        <v>16</v>
      </c>
      <c r="B21" s="125" t="s">
        <v>114</v>
      </c>
      <c r="C21" s="125"/>
      <c r="D21" s="71" t="s">
        <v>8</v>
      </c>
      <c r="E21" s="71">
        <v>0</v>
      </c>
      <c r="F21" s="71">
        <v>1</v>
      </c>
      <c r="G21" s="24">
        <v>0</v>
      </c>
      <c r="H21" s="23">
        <f t="shared" ref="H21" si="4">G21*E21</f>
        <v>0</v>
      </c>
      <c r="I21" s="6"/>
    </row>
    <row r="22" spans="1:9" ht="13.2" customHeight="1" x14ac:dyDescent="0.25">
      <c r="A22" s="15">
        <f t="shared" si="1"/>
        <v>17</v>
      </c>
      <c r="B22" s="83" t="s">
        <v>29</v>
      </c>
      <c r="C22" s="83"/>
      <c r="D22" s="7" t="s">
        <v>8</v>
      </c>
      <c r="E22" s="7">
        <v>1</v>
      </c>
      <c r="F22" s="7">
        <v>1</v>
      </c>
      <c r="G22" s="24">
        <v>0</v>
      </c>
      <c r="H22" s="23">
        <f t="shared" si="2"/>
        <v>0</v>
      </c>
      <c r="I22" s="6"/>
    </row>
    <row r="23" spans="1:9" ht="13.2" customHeight="1" x14ac:dyDescent="0.25">
      <c r="A23" s="15">
        <f t="shared" si="1"/>
        <v>18</v>
      </c>
      <c r="B23" s="83" t="s">
        <v>30</v>
      </c>
      <c r="C23" s="83"/>
      <c r="D23" s="7" t="s">
        <v>7</v>
      </c>
      <c r="E23" s="7">
        <v>28</v>
      </c>
      <c r="F23" s="7">
        <v>28</v>
      </c>
      <c r="G23" s="24">
        <v>0</v>
      </c>
      <c r="H23" s="23">
        <f t="shared" si="2"/>
        <v>0</v>
      </c>
      <c r="I23" s="6"/>
    </row>
    <row r="24" spans="1:9" ht="13.2" customHeight="1" x14ac:dyDescent="0.25">
      <c r="A24" s="15">
        <f t="shared" si="1"/>
        <v>19</v>
      </c>
      <c r="B24" s="83" t="s">
        <v>31</v>
      </c>
      <c r="C24" s="83"/>
      <c r="D24" s="7" t="s">
        <v>7</v>
      </c>
      <c r="E24" s="7">
        <v>28</v>
      </c>
      <c r="F24" s="7">
        <v>28</v>
      </c>
      <c r="G24" s="24">
        <v>0</v>
      </c>
      <c r="H24" s="23">
        <f t="shared" si="2"/>
        <v>0</v>
      </c>
      <c r="I24" s="6"/>
    </row>
    <row r="25" spans="1:9" ht="13.2" customHeight="1" x14ac:dyDescent="0.25">
      <c r="A25" s="15">
        <f t="shared" si="1"/>
        <v>20</v>
      </c>
      <c r="B25" s="83" t="s">
        <v>32</v>
      </c>
      <c r="C25" s="83"/>
      <c r="D25" s="7" t="s">
        <v>6</v>
      </c>
      <c r="E25" s="7">
        <v>1</v>
      </c>
      <c r="F25" s="7">
        <v>1</v>
      </c>
      <c r="G25" s="24">
        <v>0</v>
      </c>
      <c r="H25" s="23">
        <f t="shared" si="2"/>
        <v>0</v>
      </c>
      <c r="I25" s="6"/>
    </row>
    <row r="26" spans="1:9" ht="13.2" customHeight="1" x14ac:dyDescent="0.25">
      <c r="A26" s="15">
        <f t="shared" si="1"/>
        <v>21</v>
      </c>
      <c r="B26" s="83" t="s">
        <v>33</v>
      </c>
      <c r="C26" s="83"/>
      <c r="D26" s="7" t="s">
        <v>7</v>
      </c>
      <c r="E26" s="7">
        <f>E7+E8</f>
        <v>3191</v>
      </c>
      <c r="F26" s="71">
        <f>F7+F8+F6</f>
        <v>4558</v>
      </c>
      <c r="G26" s="24">
        <v>0</v>
      </c>
      <c r="H26" s="23">
        <f t="shared" si="2"/>
        <v>0</v>
      </c>
      <c r="I26" s="6"/>
    </row>
    <row r="27" spans="1:9" ht="13.2" customHeight="1" x14ac:dyDescent="0.25">
      <c r="A27" s="15">
        <f t="shared" si="1"/>
        <v>22</v>
      </c>
      <c r="B27" s="83" t="s">
        <v>34</v>
      </c>
      <c r="C27" s="83"/>
      <c r="D27" s="7" t="s">
        <v>6</v>
      </c>
      <c r="E27" s="7">
        <v>1</v>
      </c>
      <c r="F27" s="7">
        <v>1</v>
      </c>
      <c r="G27" s="24">
        <v>0</v>
      </c>
      <c r="H27" s="23">
        <f t="shared" si="2"/>
        <v>0</v>
      </c>
      <c r="I27" s="6"/>
    </row>
    <row r="28" spans="1:9" ht="13.2" customHeight="1" thickBot="1" x14ac:dyDescent="0.3">
      <c r="A28" s="15">
        <f t="shared" si="1"/>
        <v>23</v>
      </c>
      <c r="B28" s="83" t="s">
        <v>35</v>
      </c>
      <c r="C28" s="83"/>
      <c r="D28" s="7" t="s">
        <v>7</v>
      </c>
      <c r="E28" s="7">
        <f>E26</f>
        <v>3191</v>
      </c>
      <c r="F28" s="71">
        <f>F26</f>
        <v>4558</v>
      </c>
      <c r="G28" s="24">
        <v>0</v>
      </c>
      <c r="H28" s="23">
        <f t="shared" si="2"/>
        <v>0</v>
      </c>
      <c r="I28" s="6"/>
    </row>
    <row r="29" spans="1:9" ht="13.8" thickBot="1" x14ac:dyDescent="0.3">
      <c r="A29" s="94" t="s">
        <v>36</v>
      </c>
      <c r="B29" s="98"/>
      <c r="C29" s="98"/>
      <c r="D29" s="98"/>
      <c r="E29" s="98"/>
      <c r="F29" s="98"/>
      <c r="G29" s="98"/>
      <c r="H29" s="23">
        <f>SUM(H7:H28)</f>
        <v>0</v>
      </c>
    </row>
    <row r="30" spans="1:9" x14ac:dyDescent="0.25">
      <c r="A30" s="16">
        <v>21</v>
      </c>
      <c r="B30" s="97" t="s">
        <v>5</v>
      </c>
      <c r="C30" s="97"/>
      <c r="D30" s="1" t="s">
        <v>6</v>
      </c>
      <c r="E30" s="8">
        <v>1</v>
      </c>
      <c r="F30" s="8">
        <v>1</v>
      </c>
      <c r="G30" s="24">
        <v>0</v>
      </c>
      <c r="H30" s="23">
        <f t="shared" si="2"/>
        <v>0</v>
      </c>
    </row>
    <row r="31" spans="1:9" x14ac:dyDescent="0.25">
      <c r="A31" s="17">
        <v>22</v>
      </c>
      <c r="B31" s="81" t="s">
        <v>96</v>
      </c>
      <c r="C31" s="82"/>
      <c r="D31" s="10" t="s">
        <v>7</v>
      </c>
      <c r="E31" s="11">
        <v>4738.3999999999996</v>
      </c>
      <c r="F31" s="68">
        <v>5738</v>
      </c>
      <c r="G31" s="24">
        <v>0</v>
      </c>
      <c r="H31" s="23">
        <f t="shared" si="2"/>
        <v>0</v>
      </c>
    </row>
    <row r="32" spans="1:9" x14ac:dyDescent="0.25">
      <c r="A32" s="17">
        <v>23</v>
      </c>
      <c r="B32" s="96" t="s">
        <v>103</v>
      </c>
      <c r="C32" s="96"/>
      <c r="D32" s="10" t="s">
        <v>104</v>
      </c>
      <c r="E32" s="11">
        <v>119101.6</v>
      </c>
      <c r="F32" s="68">
        <v>140386</v>
      </c>
      <c r="G32" s="24">
        <v>0</v>
      </c>
      <c r="H32" s="23">
        <f t="shared" si="2"/>
        <v>0</v>
      </c>
    </row>
    <row r="33" spans="1:10" x14ac:dyDescent="0.25">
      <c r="A33" s="17">
        <v>24</v>
      </c>
      <c r="B33" s="81" t="s">
        <v>105</v>
      </c>
      <c r="C33" s="82"/>
      <c r="D33" s="10" t="s">
        <v>98</v>
      </c>
      <c r="E33" s="62">
        <v>25.41</v>
      </c>
      <c r="F33" s="69">
        <v>32.15</v>
      </c>
      <c r="G33" s="24">
        <v>0</v>
      </c>
      <c r="H33" s="23">
        <f t="shared" si="2"/>
        <v>0</v>
      </c>
    </row>
    <row r="34" spans="1:10" x14ac:dyDescent="0.25">
      <c r="A34" s="17">
        <v>25</v>
      </c>
      <c r="B34" s="96" t="s">
        <v>11</v>
      </c>
      <c r="C34" s="96"/>
      <c r="D34" s="10" t="s">
        <v>6</v>
      </c>
      <c r="E34" s="11">
        <v>1</v>
      </c>
      <c r="F34" s="11">
        <v>1</v>
      </c>
      <c r="G34" s="24">
        <v>0</v>
      </c>
      <c r="H34" s="23">
        <f t="shared" si="2"/>
        <v>0</v>
      </c>
    </row>
    <row r="35" spans="1:10" x14ac:dyDescent="0.25">
      <c r="A35" s="17">
        <v>25</v>
      </c>
      <c r="B35" s="127" t="s">
        <v>115</v>
      </c>
      <c r="C35" s="127"/>
      <c r="D35" s="126" t="s">
        <v>57</v>
      </c>
      <c r="E35" s="68">
        <v>0</v>
      </c>
      <c r="F35" s="68">
        <v>40000</v>
      </c>
      <c r="G35" s="24">
        <v>0</v>
      </c>
      <c r="H35" s="23">
        <f t="shared" ref="H35" si="5">G35*E35</f>
        <v>0</v>
      </c>
    </row>
    <row r="36" spans="1:10" x14ac:dyDescent="0.25">
      <c r="A36" s="17">
        <v>25</v>
      </c>
      <c r="B36" s="127" t="s">
        <v>116</v>
      </c>
      <c r="C36" s="127"/>
      <c r="D36" s="126" t="s">
        <v>57</v>
      </c>
      <c r="E36" s="68">
        <v>0</v>
      </c>
      <c r="F36" s="68">
        <v>35000</v>
      </c>
      <c r="G36" s="24">
        <v>0</v>
      </c>
      <c r="H36" s="23">
        <f t="shared" ref="H36" si="6">G36*E36</f>
        <v>0</v>
      </c>
    </row>
    <row r="37" spans="1:10" ht="13.8" thickBot="1" x14ac:dyDescent="0.3">
      <c r="A37" s="17">
        <v>25</v>
      </c>
      <c r="B37" s="127" t="s">
        <v>110</v>
      </c>
      <c r="C37" s="127"/>
      <c r="D37" s="126" t="s">
        <v>57</v>
      </c>
      <c r="E37" s="68">
        <v>0</v>
      </c>
      <c r="F37" s="68">
        <v>5000</v>
      </c>
      <c r="G37" s="24">
        <v>0</v>
      </c>
      <c r="H37" s="23">
        <f t="shared" ref="H37" si="7">G37*E37</f>
        <v>0</v>
      </c>
    </row>
    <row r="38" spans="1:10" ht="13.8" thickBot="1" x14ac:dyDescent="0.3">
      <c r="A38" s="94" t="s">
        <v>79</v>
      </c>
      <c r="B38" s="98"/>
      <c r="C38" s="98"/>
      <c r="D38" s="98"/>
      <c r="E38" s="98"/>
      <c r="F38" s="98"/>
      <c r="G38" s="98"/>
      <c r="H38" s="23">
        <f>SUM(H30:H34)</f>
        <v>0</v>
      </c>
    </row>
    <row r="39" spans="1:10" ht="13.8" thickBot="1" x14ac:dyDescent="0.3">
      <c r="A39" s="94" t="s">
        <v>37</v>
      </c>
      <c r="B39" s="95"/>
      <c r="C39" s="95"/>
      <c r="D39" s="95"/>
      <c r="E39" s="95"/>
      <c r="F39" s="95"/>
      <c r="G39" s="95"/>
      <c r="H39" s="23">
        <f>H38+H29</f>
        <v>0</v>
      </c>
      <c r="J39" s="2"/>
    </row>
    <row r="40" spans="1:10" x14ac:dyDescent="0.25">
      <c r="A40" s="38"/>
      <c r="B40" s="38"/>
      <c r="C40" s="38"/>
      <c r="D40" s="38"/>
      <c r="E40" s="38"/>
      <c r="F40" s="38"/>
      <c r="G40" s="38"/>
      <c r="H40" s="39"/>
      <c r="J40" s="2"/>
    </row>
    <row r="41" spans="1:10" ht="13.8" thickBot="1" x14ac:dyDescent="0.3">
      <c r="A41" s="100" t="s">
        <v>87</v>
      </c>
      <c r="B41" s="101"/>
      <c r="C41" s="101"/>
      <c r="D41" s="101"/>
      <c r="E41" s="101"/>
      <c r="F41" s="101"/>
      <c r="G41" s="101"/>
      <c r="H41" s="101"/>
    </row>
    <row r="42" spans="1:10" ht="13.2" customHeight="1" x14ac:dyDescent="0.25">
      <c r="A42" s="17">
        <v>26</v>
      </c>
      <c r="B42" s="102" t="s">
        <v>106</v>
      </c>
      <c r="C42" s="102"/>
      <c r="D42" s="63" t="s">
        <v>104</v>
      </c>
      <c r="E42" s="64">
        <v>119102</v>
      </c>
      <c r="F42" s="70">
        <f>F32</f>
        <v>140386</v>
      </c>
      <c r="G42" s="36">
        <v>0</v>
      </c>
      <c r="H42" s="37">
        <f t="shared" ref="H42:H44" si="8">G42*E42</f>
        <v>0</v>
      </c>
      <c r="I42" s="6"/>
    </row>
    <row r="43" spans="1:10" ht="13.95" customHeight="1" x14ac:dyDescent="0.25">
      <c r="A43" s="17">
        <v>27</v>
      </c>
      <c r="B43" s="96" t="s">
        <v>107</v>
      </c>
      <c r="C43" s="96"/>
      <c r="D43" s="10" t="s">
        <v>6</v>
      </c>
      <c r="E43" s="11">
        <v>1</v>
      </c>
      <c r="F43" s="11">
        <v>1</v>
      </c>
      <c r="G43" s="24">
        <v>0</v>
      </c>
      <c r="H43" s="23">
        <f t="shared" si="8"/>
        <v>0</v>
      </c>
    </row>
    <row r="44" spans="1:10" ht="13.8" thickBot="1" x14ac:dyDescent="0.3">
      <c r="A44" s="17">
        <v>28</v>
      </c>
      <c r="B44" s="96" t="s">
        <v>101</v>
      </c>
      <c r="C44" s="96"/>
      <c r="D44" s="10" t="s">
        <v>6</v>
      </c>
      <c r="E44" s="11">
        <v>1</v>
      </c>
      <c r="F44" s="11">
        <v>1</v>
      </c>
      <c r="G44" s="24">
        <v>50000</v>
      </c>
      <c r="H44" s="23">
        <f t="shared" si="8"/>
        <v>50000</v>
      </c>
    </row>
    <row r="45" spans="1:10" ht="15.75" customHeight="1" thickBot="1" x14ac:dyDescent="0.3">
      <c r="A45" s="99" t="s">
        <v>80</v>
      </c>
      <c r="B45" s="98"/>
      <c r="C45" s="98"/>
      <c r="D45" s="98"/>
      <c r="E45" s="98"/>
      <c r="F45" s="98"/>
      <c r="G45" s="98"/>
      <c r="H45" s="23">
        <f>SUM(H42:H44)</f>
        <v>50000</v>
      </c>
      <c r="I45" s="6"/>
    </row>
    <row r="46" spans="1:10" ht="15.6" x14ac:dyDescent="0.3">
      <c r="A46" s="18"/>
      <c r="B46" s="19"/>
      <c r="C46" s="18"/>
      <c r="D46" s="18"/>
      <c r="E46" s="25"/>
      <c r="F46" s="25"/>
      <c r="G46" s="90"/>
      <c r="H46" s="91"/>
    </row>
    <row r="47" spans="1:10" ht="15.6" x14ac:dyDescent="0.3">
      <c r="A47" s="20"/>
      <c r="B47" s="21"/>
      <c r="C47" s="22"/>
      <c r="D47" s="22"/>
      <c r="E47" s="25"/>
      <c r="F47" s="25"/>
      <c r="G47" s="90"/>
      <c r="H47" s="91"/>
    </row>
    <row r="48" spans="1:10" ht="15.6" x14ac:dyDescent="0.3">
      <c r="A48" s="18"/>
      <c r="B48" s="92"/>
      <c r="C48" s="92"/>
      <c r="D48" s="22"/>
      <c r="E48" s="25"/>
      <c r="F48" s="25"/>
      <c r="G48" s="90"/>
      <c r="H48" s="91"/>
    </row>
    <row r="49" spans="1:8" ht="15.6" x14ac:dyDescent="0.3">
      <c r="A49" s="18"/>
      <c r="B49" s="26"/>
      <c r="C49" s="22"/>
      <c r="D49" s="22"/>
      <c r="E49" s="25"/>
      <c r="F49" s="25"/>
      <c r="G49" s="90"/>
      <c r="H49" s="91"/>
    </row>
    <row r="50" spans="1:8" ht="15.6" x14ac:dyDescent="0.3">
      <c r="A50" s="18"/>
      <c r="B50" s="19"/>
      <c r="C50" s="22"/>
      <c r="D50" s="22"/>
      <c r="E50" s="27"/>
      <c r="F50" s="27"/>
      <c r="G50" s="28"/>
      <c r="H50" s="29"/>
    </row>
    <row r="51" spans="1:8" ht="15.6" x14ac:dyDescent="0.3">
      <c r="A51" s="18"/>
      <c r="B51" s="19"/>
      <c r="C51" s="22"/>
      <c r="D51" s="22"/>
      <c r="E51" s="27"/>
      <c r="F51" s="27"/>
      <c r="G51" s="28"/>
      <c r="H51" s="29"/>
    </row>
    <row r="52" spans="1:8" ht="15.6" x14ac:dyDescent="0.3">
      <c r="A52" s="18"/>
      <c r="B52" s="19"/>
      <c r="C52" s="22"/>
      <c r="D52" s="22"/>
      <c r="E52" s="27"/>
      <c r="F52" s="27"/>
      <c r="G52" s="28"/>
      <c r="H52" s="29"/>
    </row>
    <row r="53" spans="1:8" ht="15.6" x14ac:dyDescent="0.3">
      <c r="A53" s="18"/>
      <c r="B53" s="92"/>
      <c r="C53" s="92"/>
      <c r="D53" s="92"/>
      <c r="E53" s="30"/>
      <c r="F53" s="30"/>
      <c r="G53" s="31"/>
      <c r="H53" s="29"/>
    </row>
    <row r="54" spans="1:8" ht="15.6" x14ac:dyDescent="0.3">
      <c r="A54" s="18"/>
      <c r="B54" s="92"/>
      <c r="C54" s="92"/>
      <c r="D54" s="32"/>
      <c r="E54" s="93"/>
      <c r="F54" s="93"/>
      <c r="G54" s="93"/>
      <c r="H54" s="93"/>
    </row>
  </sheetData>
  <mergeCells count="52">
    <mergeCell ref="B35:C35"/>
    <mergeCell ref="B36:C36"/>
    <mergeCell ref="B37:C37"/>
    <mergeCell ref="A38:G38"/>
    <mergeCell ref="A41:H41"/>
    <mergeCell ref="B42:C42"/>
    <mergeCell ref="B43:C43"/>
    <mergeCell ref="B44:C44"/>
    <mergeCell ref="G49:H49"/>
    <mergeCell ref="B27:C27"/>
    <mergeCell ref="B23:C23"/>
    <mergeCell ref="B53:D53"/>
    <mergeCell ref="B54:C54"/>
    <mergeCell ref="E54:H54"/>
    <mergeCell ref="A39:G39"/>
    <mergeCell ref="B32:C32"/>
    <mergeCell ref="B30:C30"/>
    <mergeCell ref="A29:G29"/>
    <mergeCell ref="B28:C28"/>
    <mergeCell ref="B34:C34"/>
    <mergeCell ref="G46:H46"/>
    <mergeCell ref="G47:H47"/>
    <mergeCell ref="B48:C48"/>
    <mergeCell ref="A45:G45"/>
    <mergeCell ref="G48:H48"/>
    <mergeCell ref="B16:C16"/>
    <mergeCell ref="B17:C17"/>
    <mergeCell ref="B18:C18"/>
    <mergeCell ref="B8:C8"/>
    <mergeCell ref="B10:C10"/>
    <mergeCell ref="B11:C11"/>
    <mergeCell ref="B12:C12"/>
    <mergeCell ref="B13:C13"/>
    <mergeCell ref="B15:C15"/>
    <mergeCell ref="B14:C14"/>
    <mergeCell ref="B20:C20"/>
    <mergeCell ref="B19:C19"/>
    <mergeCell ref="B25:C25"/>
    <mergeCell ref="B26:C26"/>
    <mergeCell ref="B22:C22"/>
    <mergeCell ref="B31:C31"/>
    <mergeCell ref="B33:C33"/>
    <mergeCell ref="B24:C24"/>
    <mergeCell ref="A1:H1"/>
    <mergeCell ref="A2:H2"/>
    <mergeCell ref="A3:H3"/>
    <mergeCell ref="B4:C4"/>
    <mergeCell ref="B7:C7"/>
    <mergeCell ref="A5:H5"/>
    <mergeCell ref="B9:C9"/>
    <mergeCell ref="B6:C6"/>
    <mergeCell ref="B21:C21"/>
  </mergeCells>
  <pageMargins left="0.7" right="0.7" top="0.75" bottom="0.75" header="0.3" footer="0.3"/>
  <pageSetup scale="79" orientation="portrait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505D2-1905-4BB7-A64D-5A407698FAA7}">
  <sheetPr>
    <pageSetUpPr fitToPage="1"/>
  </sheetPr>
  <dimension ref="A1:M49"/>
  <sheetViews>
    <sheetView view="pageBreakPreview" zoomScale="115" zoomScaleNormal="110" zoomScaleSheetLayoutView="115" workbookViewId="0">
      <selection activeCell="E17" sqref="E17"/>
    </sheetView>
  </sheetViews>
  <sheetFormatPr defaultRowHeight="13.2" x14ac:dyDescent="0.25"/>
  <cols>
    <col min="1" max="1" width="7.6640625" customWidth="1"/>
    <col min="2" max="2" width="23.44140625" customWidth="1"/>
    <col min="3" max="3" width="28.6640625" customWidth="1"/>
    <col min="4" max="4" width="8.44140625" customWidth="1"/>
    <col min="5" max="6" width="8.5546875" customWidth="1"/>
    <col min="7" max="7" width="14.109375" customWidth="1"/>
    <col min="8" max="8" width="14.33203125" customWidth="1"/>
    <col min="10" max="10" width="16.6640625" bestFit="1" customWidth="1"/>
  </cols>
  <sheetData>
    <row r="1" spans="1:13" ht="15.75" customHeight="1" x14ac:dyDescent="0.25">
      <c r="A1" s="84" t="s">
        <v>38</v>
      </c>
      <c r="B1" s="84"/>
      <c r="C1" s="84"/>
      <c r="D1" s="84"/>
      <c r="E1" s="84"/>
      <c r="F1" s="84"/>
      <c r="G1" s="84"/>
      <c r="H1" s="84"/>
    </row>
    <row r="2" spans="1:13" ht="15.75" customHeight="1" x14ac:dyDescent="0.25">
      <c r="A2" s="84" t="s">
        <v>10</v>
      </c>
      <c r="B2" s="84"/>
      <c r="C2" s="84"/>
      <c r="D2" s="84"/>
      <c r="E2" s="84"/>
      <c r="F2" s="84"/>
      <c r="G2" s="84"/>
      <c r="H2" s="84"/>
    </row>
    <row r="3" spans="1:13" ht="15.75" customHeight="1" x14ac:dyDescent="0.25">
      <c r="A3" s="84" t="s">
        <v>39</v>
      </c>
      <c r="B3" s="84"/>
      <c r="C3" s="84"/>
      <c r="D3" s="84"/>
      <c r="E3" s="84"/>
      <c r="F3" s="84"/>
      <c r="G3" s="84"/>
      <c r="H3" s="84"/>
    </row>
    <row r="4" spans="1:13" ht="27.6" x14ac:dyDescent="0.25">
      <c r="A4" s="4" t="s">
        <v>9</v>
      </c>
      <c r="B4" s="85" t="s">
        <v>0</v>
      </c>
      <c r="C4" s="85"/>
      <c r="D4" s="4" t="s">
        <v>2</v>
      </c>
      <c r="E4" s="4" t="s">
        <v>1</v>
      </c>
      <c r="F4" s="4" t="s">
        <v>111</v>
      </c>
      <c r="G4" s="14" t="s">
        <v>3</v>
      </c>
      <c r="H4" s="13" t="s">
        <v>4</v>
      </c>
    </row>
    <row r="5" spans="1:13" ht="14.4" customHeight="1" x14ac:dyDescent="0.25">
      <c r="A5" s="87" t="s">
        <v>40</v>
      </c>
      <c r="B5" s="88"/>
      <c r="C5" s="88"/>
      <c r="D5" s="88"/>
      <c r="E5" s="88"/>
      <c r="F5" s="88"/>
      <c r="G5" s="88"/>
      <c r="H5" s="89"/>
    </row>
    <row r="6" spans="1:13" ht="13.95" customHeight="1" x14ac:dyDescent="0.25">
      <c r="A6" s="15">
        <v>1</v>
      </c>
      <c r="B6" s="109" t="s">
        <v>41</v>
      </c>
      <c r="C6" s="110"/>
      <c r="D6" s="110"/>
      <c r="E6" s="110"/>
      <c r="F6" s="110"/>
      <c r="G6" s="110"/>
      <c r="H6" s="111"/>
    </row>
    <row r="7" spans="1:13" ht="13.95" customHeight="1" x14ac:dyDescent="0.25">
      <c r="A7" s="5"/>
      <c r="B7" s="86" t="s">
        <v>42</v>
      </c>
      <c r="C7" s="86"/>
      <c r="D7" s="7" t="s">
        <v>7</v>
      </c>
      <c r="E7" s="11">
        <f>[1]Sewer!$D$13</f>
        <v>485</v>
      </c>
      <c r="F7" s="11">
        <f>[1]Sewer!$D$13</f>
        <v>485</v>
      </c>
      <c r="G7" s="24">
        <v>0</v>
      </c>
      <c r="H7" s="23">
        <f t="shared" ref="H7:H31" si="0">G7*E7</f>
        <v>0</v>
      </c>
      <c r="I7" s="6"/>
    </row>
    <row r="8" spans="1:13" ht="13.95" customHeight="1" x14ac:dyDescent="0.25">
      <c r="A8" s="5"/>
      <c r="B8" s="86" t="s">
        <v>43</v>
      </c>
      <c r="C8" s="86"/>
      <c r="D8" s="7" t="s">
        <v>7</v>
      </c>
      <c r="E8" s="11">
        <f>[1]Sewer!$D$14</f>
        <v>2470</v>
      </c>
      <c r="F8" s="11">
        <f>[1]Sewer!$D$14</f>
        <v>2470</v>
      </c>
      <c r="G8" s="24">
        <v>0</v>
      </c>
      <c r="H8" s="23">
        <f t="shared" si="0"/>
        <v>0</v>
      </c>
      <c r="I8" s="6"/>
      <c r="K8" s="6"/>
    </row>
    <row r="9" spans="1:13" ht="13.95" customHeight="1" x14ac:dyDescent="0.25">
      <c r="A9" s="5"/>
      <c r="B9" s="86" t="s">
        <v>44</v>
      </c>
      <c r="C9" s="86"/>
      <c r="D9" s="7" t="s">
        <v>7</v>
      </c>
      <c r="E9" s="11">
        <f>[1]Sewer!$D$15</f>
        <v>3085</v>
      </c>
      <c r="F9" s="11">
        <f>[1]Sewer!$D$15</f>
        <v>3085</v>
      </c>
      <c r="G9" s="24">
        <v>0</v>
      </c>
      <c r="H9" s="23">
        <f t="shared" si="0"/>
        <v>0</v>
      </c>
      <c r="I9" s="6"/>
      <c r="M9" s="6"/>
    </row>
    <row r="10" spans="1:13" ht="13.95" customHeight="1" x14ac:dyDescent="0.25">
      <c r="A10" s="5"/>
      <c r="B10" s="86" t="s">
        <v>45</v>
      </c>
      <c r="C10" s="86"/>
      <c r="D10" s="7" t="s">
        <v>7</v>
      </c>
      <c r="E10" s="11">
        <v>1673</v>
      </c>
      <c r="F10" s="11">
        <v>1673</v>
      </c>
      <c r="G10" s="24">
        <v>0</v>
      </c>
      <c r="H10" s="23">
        <f t="shared" si="0"/>
        <v>0</v>
      </c>
      <c r="I10" s="6"/>
    </row>
    <row r="11" spans="1:13" ht="13.95" customHeight="1" x14ac:dyDescent="0.25">
      <c r="A11" s="5"/>
      <c r="B11" s="86" t="s">
        <v>46</v>
      </c>
      <c r="C11" s="86"/>
      <c r="D11" s="7" t="s">
        <v>7</v>
      </c>
      <c r="E11" s="11">
        <f>[1]Sewer!$D$17</f>
        <v>1513</v>
      </c>
      <c r="F11" s="11">
        <f>[1]Sewer!$D$17</f>
        <v>1513</v>
      </c>
      <c r="G11" s="24">
        <v>0</v>
      </c>
      <c r="H11" s="23">
        <f t="shared" si="0"/>
        <v>0</v>
      </c>
      <c r="I11" s="6"/>
    </row>
    <row r="12" spans="1:13" ht="13.95" customHeight="1" x14ac:dyDescent="0.25">
      <c r="A12" s="5"/>
      <c r="B12" s="86" t="s">
        <v>47</v>
      </c>
      <c r="C12" s="86"/>
      <c r="D12" s="7" t="s">
        <v>7</v>
      </c>
      <c r="E12" s="11">
        <f>[1]Sewer!$D$18</f>
        <v>1290</v>
      </c>
      <c r="F12" s="11">
        <f>[1]Sewer!$D$18</f>
        <v>1290</v>
      </c>
      <c r="G12" s="24">
        <v>0</v>
      </c>
      <c r="H12" s="23">
        <f t="shared" si="0"/>
        <v>0</v>
      </c>
      <c r="I12" s="6"/>
    </row>
    <row r="13" spans="1:13" ht="13.95" customHeight="1" x14ac:dyDescent="0.25">
      <c r="A13" s="5">
        <v>2</v>
      </c>
      <c r="B13" s="103" t="s">
        <v>48</v>
      </c>
      <c r="C13" s="103"/>
      <c r="D13" s="7" t="s">
        <v>8</v>
      </c>
      <c r="E13" s="11">
        <f>[1]Sewer!$D$19</f>
        <v>39</v>
      </c>
      <c r="F13" s="11">
        <f>[1]Sewer!$D$19</f>
        <v>39</v>
      </c>
      <c r="G13" s="24">
        <v>0</v>
      </c>
      <c r="H13" s="23">
        <f t="shared" si="0"/>
        <v>0</v>
      </c>
      <c r="I13" s="6"/>
    </row>
    <row r="14" spans="1:13" ht="13.95" customHeight="1" x14ac:dyDescent="0.25">
      <c r="A14" s="5">
        <f t="shared" ref="A14:A23" si="1">A13+1</f>
        <v>3</v>
      </c>
      <c r="B14" s="83" t="s">
        <v>49</v>
      </c>
      <c r="C14" s="83"/>
      <c r="D14" s="7" t="s">
        <v>50</v>
      </c>
      <c r="E14" s="11">
        <f>[1]Sewer!$D$20</f>
        <v>346.33</v>
      </c>
      <c r="F14" s="11">
        <f>[1]Sewer!$D$20</f>
        <v>346.33</v>
      </c>
      <c r="G14" s="24">
        <v>0</v>
      </c>
      <c r="H14" s="23">
        <f t="shared" si="0"/>
        <v>0</v>
      </c>
      <c r="I14" s="6"/>
      <c r="J14" s="3"/>
    </row>
    <row r="15" spans="1:13" ht="13.95" customHeight="1" x14ac:dyDescent="0.25">
      <c r="A15" s="5">
        <f t="shared" si="1"/>
        <v>4</v>
      </c>
      <c r="B15" s="83" t="s">
        <v>51</v>
      </c>
      <c r="C15" s="83"/>
      <c r="D15" s="7" t="s">
        <v>7</v>
      </c>
      <c r="E15" s="11">
        <v>224</v>
      </c>
      <c r="F15" s="11">
        <v>224</v>
      </c>
      <c r="G15" s="24">
        <v>0</v>
      </c>
      <c r="H15" s="23">
        <f t="shared" si="0"/>
        <v>0</v>
      </c>
      <c r="I15" s="6"/>
    </row>
    <row r="16" spans="1:13" ht="13.95" customHeight="1" x14ac:dyDescent="0.25">
      <c r="A16" s="5">
        <f t="shared" si="1"/>
        <v>5</v>
      </c>
      <c r="B16" s="83" t="s">
        <v>52</v>
      </c>
      <c r="C16" s="83"/>
      <c r="D16" s="7" t="s">
        <v>7</v>
      </c>
      <c r="E16" s="11">
        <f>[1]Sewer!$D$22</f>
        <v>333</v>
      </c>
      <c r="F16" s="11">
        <f>[1]Sewer!$D$22</f>
        <v>333</v>
      </c>
      <c r="G16" s="24">
        <v>0</v>
      </c>
      <c r="H16" s="23">
        <f t="shared" si="0"/>
        <v>0</v>
      </c>
      <c r="I16" s="6"/>
    </row>
    <row r="17" spans="1:9" ht="13.95" customHeight="1" x14ac:dyDescent="0.25">
      <c r="A17" s="5">
        <f t="shared" si="1"/>
        <v>6</v>
      </c>
      <c r="B17" s="83" t="s">
        <v>53</v>
      </c>
      <c r="C17" s="83"/>
      <c r="D17" s="7" t="s">
        <v>7</v>
      </c>
      <c r="E17" s="11">
        <f>[1]Sewer!$D$23</f>
        <v>244</v>
      </c>
      <c r="F17" s="68">
        <v>224</v>
      </c>
      <c r="G17" s="24">
        <v>0</v>
      </c>
      <c r="H17" s="23">
        <f t="shared" si="0"/>
        <v>0</v>
      </c>
      <c r="I17" s="6"/>
    </row>
    <row r="18" spans="1:9" ht="13.95" customHeight="1" x14ac:dyDescent="0.25">
      <c r="A18" s="5">
        <f t="shared" si="1"/>
        <v>7</v>
      </c>
      <c r="B18" s="83" t="s">
        <v>54</v>
      </c>
      <c r="C18" s="83"/>
      <c r="D18" s="7" t="s">
        <v>8</v>
      </c>
      <c r="E18" s="11">
        <f>[1]Sewer!$D$24</f>
        <v>1</v>
      </c>
      <c r="F18" s="11">
        <f>[1]Sewer!$D$24</f>
        <v>1</v>
      </c>
      <c r="G18" s="24">
        <v>0</v>
      </c>
      <c r="H18" s="23">
        <f t="shared" si="0"/>
        <v>0</v>
      </c>
      <c r="I18" s="6"/>
    </row>
    <row r="19" spans="1:9" ht="13.95" customHeight="1" x14ac:dyDescent="0.25">
      <c r="A19" s="5">
        <f t="shared" si="1"/>
        <v>8</v>
      </c>
      <c r="B19" s="83" t="s">
        <v>33</v>
      </c>
      <c r="C19" s="83"/>
      <c r="D19" s="7" t="s">
        <v>7</v>
      </c>
      <c r="E19" s="11">
        <f>SUM(E7:E12)</f>
        <v>10516</v>
      </c>
      <c r="F19" s="11">
        <f>SUM(F7:F12)</f>
        <v>10516</v>
      </c>
      <c r="G19" s="24">
        <v>0</v>
      </c>
      <c r="H19" s="23">
        <f t="shared" si="0"/>
        <v>0</v>
      </c>
      <c r="I19" s="6"/>
    </row>
    <row r="20" spans="1:9" ht="13.95" customHeight="1" x14ac:dyDescent="0.25">
      <c r="A20" s="5">
        <f t="shared" si="1"/>
        <v>9</v>
      </c>
      <c r="B20" s="83" t="s">
        <v>55</v>
      </c>
      <c r="C20" s="83"/>
      <c r="D20" s="7" t="s">
        <v>7</v>
      </c>
      <c r="E20" s="11">
        <f>E19</f>
        <v>10516</v>
      </c>
      <c r="F20" s="11">
        <f>F19</f>
        <v>10516</v>
      </c>
      <c r="G20" s="24">
        <v>0</v>
      </c>
      <c r="H20" s="23">
        <f t="shared" si="0"/>
        <v>0</v>
      </c>
      <c r="I20" s="6"/>
    </row>
    <row r="21" spans="1:9" ht="13.95" customHeight="1" x14ac:dyDescent="0.25">
      <c r="A21" s="5">
        <f t="shared" si="1"/>
        <v>10</v>
      </c>
      <c r="B21" s="83" t="s">
        <v>56</v>
      </c>
      <c r="C21" s="83"/>
      <c r="D21" s="7" t="s">
        <v>57</v>
      </c>
      <c r="E21" s="11">
        <f>[1]Sewer!$D$27</f>
        <v>7227</v>
      </c>
      <c r="F21" s="11">
        <f>[1]Sewer!$D$27</f>
        <v>7227</v>
      </c>
      <c r="G21" s="24">
        <v>0</v>
      </c>
      <c r="H21" s="23">
        <f t="shared" si="0"/>
        <v>0</v>
      </c>
      <c r="I21" s="6"/>
    </row>
    <row r="22" spans="1:9" ht="13.95" customHeight="1" x14ac:dyDescent="0.25">
      <c r="A22" s="5">
        <f t="shared" si="1"/>
        <v>11</v>
      </c>
      <c r="B22" s="83" t="s">
        <v>58</v>
      </c>
      <c r="C22" s="83"/>
      <c r="D22" s="7" t="s">
        <v>57</v>
      </c>
      <c r="E22" s="11">
        <f>[1]Sewer!$D$28</f>
        <v>6967</v>
      </c>
      <c r="F22" s="11">
        <f>[1]Sewer!$D$28</f>
        <v>6967</v>
      </c>
      <c r="G22" s="24">
        <v>0</v>
      </c>
      <c r="H22" s="23">
        <f t="shared" si="0"/>
        <v>0</v>
      </c>
      <c r="I22" s="6"/>
    </row>
    <row r="23" spans="1:9" ht="13.95" customHeight="1" thickBot="1" x14ac:dyDescent="0.3">
      <c r="A23" s="5">
        <f t="shared" si="1"/>
        <v>12</v>
      </c>
      <c r="B23" s="83" t="s">
        <v>109</v>
      </c>
      <c r="C23" s="83"/>
      <c r="D23" s="7" t="s">
        <v>59</v>
      </c>
      <c r="E23" s="11">
        <v>99209.4</v>
      </c>
      <c r="F23" s="11">
        <v>99209.4</v>
      </c>
      <c r="G23" s="24">
        <v>0</v>
      </c>
      <c r="H23" s="23">
        <f t="shared" si="0"/>
        <v>0</v>
      </c>
      <c r="I23" s="6"/>
    </row>
    <row r="24" spans="1:9" ht="13.95" customHeight="1" thickBot="1" x14ac:dyDescent="0.3">
      <c r="A24" s="94" t="s">
        <v>60</v>
      </c>
      <c r="B24" s="98"/>
      <c r="C24" s="98"/>
      <c r="D24" s="98"/>
      <c r="E24" s="98"/>
      <c r="F24" s="98"/>
      <c r="G24" s="98"/>
      <c r="H24" s="23">
        <f>SUM(H7:H23)</f>
        <v>0</v>
      </c>
      <c r="I24" s="6"/>
    </row>
    <row r="25" spans="1:9" ht="13.95" customHeight="1" x14ac:dyDescent="0.25">
      <c r="A25" s="16">
        <v>13</v>
      </c>
      <c r="B25" s="97" t="s">
        <v>5</v>
      </c>
      <c r="C25" s="97"/>
      <c r="D25" s="1" t="s">
        <v>6</v>
      </c>
      <c r="E25" s="8">
        <v>1</v>
      </c>
      <c r="F25" s="8">
        <v>1</v>
      </c>
      <c r="G25" s="23">
        <v>0</v>
      </c>
      <c r="H25" s="23">
        <f t="shared" si="0"/>
        <v>0</v>
      </c>
      <c r="I25" s="6"/>
    </row>
    <row r="26" spans="1:9" ht="13.95" customHeight="1" x14ac:dyDescent="0.25">
      <c r="A26" s="17">
        <v>14</v>
      </c>
      <c r="B26" s="81" t="s">
        <v>96</v>
      </c>
      <c r="C26" s="82"/>
      <c r="D26" s="10" t="s">
        <v>7</v>
      </c>
      <c r="E26" s="11">
        <v>7943</v>
      </c>
      <c r="F26" s="11">
        <v>7943</v>
      </c>
      <c r="G26" s="23">
        <v>0</v>
      </c>
      <c r="H26" s="23">
        <f t="shared" si="0"/>
        <v>0</v>
      </c>
    </row>
    <row r="27" spans="1:9" ht="13.95" customHeight="1" x14ac:dyDescent="0.25">
      <c r="A27" s="17">
        <v>15</v>
      </c>
      <c r="B27" s="81" t="s">
        <v>108</v>
      </c>
      <c r="C27" s="82"/>
      <c r="D27" s="10" t="s">
        <v>8</v>
      </c>
      <c r="E27" s="11">
        <v>172</v>
      </c>
      <c r="F27" s="11">
        <v>172</v>
      </c>
      <c r="G27" s="23">
        <v>0</v>
      </c>
      <c r="H27" s="23">
        <f t="shared" si="0"/>
        <v>0</v>
      </c>
    </row>
    <row r="28" spans="1:9" ht="13.95" customHeight="1" x14ac:dyDescent="0.25">
      <c r="A28" s="17">
        <v>16</v>
      </c>
      <c r="B28" s="81" t="s">
        <v>102</v>
      </c>
      <c r="C28" s="82"/>
      <c r="D28" s="10" t="s">
        <v>7</v>
      </c>
      <c r="E28" s="11">
        <v>1080</v>
      </c>
      <c r="F28" s="11">
        <v>1080</v>
      </c>
      <c r="G28" s="23">
        <v>0</v>
      </c>
      <c r="H28" s="23">
        <f t="shared" si="0"/>
        <v>0</v>
      </c>
    </row>
    <row r="29" spans="1:9" ht="13.95" customHeight="1" x14ac:dyDescent="0.25">
      <c r="A29" s="17">
        <v>17</v>
      </c>
      <c r="B29" s="81" t="s">
        <v>105</v>
      </c>
      <c r="C29" s="82"/>
      <c r="D29" s="10" t="s">
        <v>98</v>
      </c>
      <c r="E29" s="62">
        <v>20.5</v>
      </c>
      <c r="F29" s="62">
        <v>20.5</v>
      </c>
      <c r="G29" s="23">
        <v>0</v>
      </c>
      <c r="H29" s="23">
        <f t="shared" si="0"/>
        <v>0</v>
      </c>
    </row>
    <row r="30" spans="1:9" ht="13.95" customHeight="1" x14ac:dyDescent="0.25">
      <c r="A30" s="17">
        <v>18</v>
      </c>
      <c r="B30" s="81" t="s">
        <v>110</v>
      </c>
      <c r="C30" s="82"/>
      <c r="D30" s="10" t="s">
        <v>57</v>
      </c>
      <c r="E30" s="11">
        <v>260</v>
      </c>
      <c r="F30" s="11">
        <v>260</v>
      </c>
      <c r="G30" s="23">
        <v>0</v>
      </c>
      <c r="H30" s="23">
        <f t="shared" si="0"/>
        <v>0</v>
      </c>
    </row>
    <row r="31" spans="1:9" ht="13.8" thickBot="1" x14ac:dyDescent="0.3">
      <c r="A31" s="17">
        <v>19</v>
      </c>
      <c r="B31" s="96" t="s">
        <v>11</v>
      </c>
      <c r="C31" s="96"/>
      <c r="D31" s="10" t="s">
        <v>6</v>
      </c>
      <c r="E31" s="11">
        <v>1</v>
      </c>
      <c r="F31" s="11">
        <v>1</v>
      </c>
      <c r="G31" s="23">
        <v>0</v>
      </c>
      <c r="H31" s="23">
        <f t="shared" si="0"/>
        <v>0</v>
      </c>
    </row>
    <row r="32" spans="1:9" ht="13.95" customHeight="1" thickBot="1" x14ac:dyDescent="0.3">
      <c r="A32" s="94" t="s">
        <v>79</v>
      </c>
      <c r="B32" s="98"/>
      <c r="C32" s="98"/>
      <c r="D32" s="98"/>
      <c r="E32" s="98"/>
      <c r="F32" s="98"/>
      <c r="G32" s="98"/>
      <c r="H32" s="23">
        <f>SUM(H25:H31)</f>
        <v>0</v>
      </c>
      <c r="I32" s="6"/>
    </row>
    <row r="33" spans="1:10" ht="13.8" thickBot="1" x14ac:dyDescent="0.3">
      <c r="A33" s="94" t="s">
        <v>61</v>
      </c>
      <c r="B33" s="95"/>
      <c r="C33" s="95"/>
      <c r="D33" s="95"/>
      <c r="E33" s="95"/>
      <c r="F33" s="95"/>
      <c r="G33" s="95"/>
      <c r="H33" s="23">
        <f>H32+H24</f>
        <v>0</v>
      </c>
    </row>
    <row r="34" spans="1:10" x14ac:dyDescent="0.25">
      <c r="A34" s="38"/>
      <c r="B34" s="38"/>
      <c r="C34" s="38"/>
      <c r="D34" s="38"/>
      <c r="E34" s="38"/>
      <c r="F34" s="38"/>
      <c r="G34" s="38"/>
      <c r="H34" s="39"/>
    </row>
    <row r="35" spans="1:10" ht="13.8" thickBot="1" x14ac:dyDescent="0.3">
      <c r="A35" s="104" t="s">
        <v>87</v>
      </c>
      <c r="B35" s="105"/>
      <c r="C35" s="105"/>
      <c r="D35" s="105"/>
      <c r="E35" s="105"/>
      <c r="F35" s="105"/>
      <c r="G35" s="105"/>
      <c r="H35" s="105"/>
    </row>
    <row r="36" spans="1:10" ht="13.95" customHeight="1" x14ac:dyDescent="0.25">
      <c r="A36" s="17">
        <v>20</v>
      </c>
      <c r="B36" s="106" t="s">
        <v>100</v>
      </c>
      <c r="C36" s="107"/>
      <c r="D36" s="65" t="s">
        <v>59</v>
      </c>
      <c r="E36" s="66">
        <v>99209</v>
      </c>
      <c r="F36" s="66">
        <v>99209</v>
      </c>
      <c r="G36" s="37">
        <v>0</v>
      </c>
      <c r="H36" s="37">
        <f t="shared" ref="H36:H37" si="2">G36*E36</f>
        <v>0</v>
      </c>
      <c r="I36" s="6"/>
    </row>
    <row r="37" spans="1:10" ht="13.95" customHeight="1" thickBot="1" x14ac:dyDescent="0.3">
      <c r="A37" s="17">
        <v>21</v>
      </c>
      <c r="B37" s="108" t="s">
        <v>101</v>
      </c>
      <c r="C37" s="108"/>
      <c r="D37" s="59" t="s">
        <v>6</v>
      </c>
      <c r="E37" s="60">
        <v>1</v>
      </c>
      <c r="F37" s="60">
        <v>1</v>
      </c>
      <c r="G37" s="61">
        <v>50000</v>
      </c>
      <c r="H37" s="23">
        <f t="shared" si="2"/>
        <v>50000</v>
      </c>
    </row>
    <row r="38" spans="1:10" ht="15.75" customHeight="1" thickBot="1" x14ac:dyDescent="0.3">
      <c r="A38" s="99" t="s">
        <v>80</v>
      </c>
      <c r="B38" s="98"/>
      <c r="C38" s="98"/>
      <c r="D38" s="98"/>
      <c r="E38" s="98"/>
      <c r="F38" s="98"/>
      <c r="G38" s="98"/>
      <c r="H38" s="23">
        <f>SUM(H36:H37)</f>
        <v>50000</v>
      </c>
      <c r="I38" s="6"/>
    </row>
    <row r="39" spans="1:10" ht="13.95" customHeight="1" x14ac:dyDescent="0.3">
      <c r="A39" s="18"/>
      <c r="B39" s="19"/>
      <c r="C39" s="18"/>
      <c r="D39" s="18"/>
      <c r="E39" s="25"/>
      <c r="F39" s="25"/>
      <c r="G39" s="90"/>
      <c r="H39" s="91"/>
      <c r="J39" s="2"/>
    </row>
    <row r="40" spans="1:10" ht="15.6" x14ac:dyDescent="0.3">
      <c r="A40" s="20"/>
      <c r="B40" s="21"/>
      <c r="C40" s="22"/>
      <c r="D40" s="22"/>
      <c r="E40" s="25"/>
      <c r="F40" s="25"/>
      <c r="G40" s="90"/>
      <c r="H40" s="91"/>
    </row>
    <row r="41" spans="1:10" ht="15.6" x14ac:dyDescent="0.3">
      <c r="A41" s="18"/>
      <c r="B41" s="92"/>
      <c r="C41" s="92"/>
      <c r="D41" s="22"/>
      <c r="E41" s="25"/>
      <c r="F41" s="25"/>
      <c r="G41" s="90"/>
      <c r="H41" s="91"/>
    </row>
    <row r="42" spans="1:10" ht="15.6" x14ac:dyDescent="0.3">
      <c r="A42" s="18"/>
      <c r="B42" s="26"/>
      <c r="C42" s="22"/>
      <c r="D42" s="22"/>
      <c r="E42" s="25"/>
      <c r="F42" s="25"/>
      <c r="G42" s="90"/>
      <c r="H42" s="91"/>
    </row>
    <row r="43" spans="1:10" ht="15.6" x14ac:dyDescent="0.3">
      <c r="A43" s="18"/>
      <c r="B43" s="19"/>
      <c r="C43" s="22"/>
      <c r="D43" s="22"/>
      <c r="E43" s="27"/>
      <c r="F43" s="27"/>
      <c r="G43" s="28"/>
      <c r="H43" s="29"/>
    </row>
    <row r="44" spans="1:10" ht="15.6" x14ac:dyDescent="0.3">
      <c r="A44" s="18"/>
      <c r="B44" s="19"/>
      <c r="C44" s="22"/>
      <c r="D44" s="22"/>
      <c r="E44" s="27"/>
      <c r="F44" s="27"/>
      <c r="G44" s="28"/>
      <c r="H44" s="29"/>
    </row>
    <row r="45" spans="1:10" ht="15.6" x14ac:dyDescent="0.3">
      <c r="A45" s="18"/>
      <c r="B45" s="19"/>
      <c r="C45" s="22"/>
      <c r="D45" s="22"/>
      <c r="E45" s="27"/>
      <c r="F45" s="27"/>
      <c r="G45" s="28"/>
      <c r="H45" s="29"/>
    </row>
    <row r="46" spans="1:10" ht="15.6" x14ac:dyDescent="0.3">
      <c r="A46" s="18"/>
      <c r="B46" s="92"/>
      <c r="C46" s="92"/>
      <c r="D46" s="92"/>
      <c r="E46" s="30"/>
      <c r="F46" s="30"/>
      <c r="G46" s="31"/>
      <c r="H46" s="29"/>
    </row>
    <row r="47" spans="1:10" ht="15.6" x14ac:dyDescent="0.3">
      <c r="A47" s="18"/>
      <c r="B47" s="92"/>
      <c r="C47" s="92"/>
      <c r="D47" s="32"/>
      <c r="E47" s="93"/>
      <c r="F47" s="93"/>
      <c r="G47" s="93"/>
      <c r="H47" s="93"/>
    </row>
    <row r="48" spans="1:10" ht="15.6" x14ac:dyDescent="0.3">
      <c r="A48" s="18"/>
      <c r="B48" s="92"/>
      <c r="C48" s="92"/>
      <c r="D48" s="92"/>
      <c r="E48" s="30"/>
      <c r="F48" s="30"/>
      <c r="G48" s="31"/>
      <c r="H48" s="29"/>
    </row>
    <row r="49" spans="1:8" ht="15.6" x14ac:dyDescent="0.3">
      <c r="A49" s="18"/>
      <c r="B49" s="92"/>
      <c r="C49" s="92"/>
      <c r="D49" s="32"/>
      <c r="E49" s="93"/>
      <c r="F49" s="93"/>
      <c r="G49" s="93"/>
      <c r="H49" s="93"/>
    </row>
  </sheetData>
  <mergeCells count="48">
    <mergeCell ref="B12:C12"/>
    <mergeCell ref="A1:H1"/>
    <mergeCell ref="A2:H2"/>
    <mergeCell ref="A3:H3"/>
    <mergeCell ref="B4:C4"/>
    <mergeCell ref="A5:H5"/>
    <mergeCell ref="B7:C7"/>
    <mergeCell ref="B8:C8"/>
    <mergeCell ref="B9:C9"/>
    <mergeCell ref="B10:C10"/>
    <mergeCell ref="B11:C11"/>
    <mergeCell ref="B6:H6"/>
    <mergeCell ref="B41:C41"/>
    <mergeCell ref="G41:H41"/>
    <mergeCell ref="G42:H42"/>
    <mergeCell ref="B25:C25"/>
    <mergeCell ref="B29:C29"/>
    <mergeCell ref="B31:C31"/>
    <mergeCell ref="A32:G32"/>
    <mergeCell ref="A35:H35"/>
    <mergeCell ref="B36:C36"/>
    <mergeCell ref="B37:C37"/>
    <mergeCell ref="A38:G38"/>
    <mergeCell ref="B26:C26"/>
    <mergeCell ref="B27:C27"/>
    <mergeCell ref="B28:C28"/>
    <mergeCell ref="B30:C30"/>
    <mergeCell ref="B13:C13"/>
    <mergeCell ref="B14:C14"/>
    <mergeCell ref="B15:C15"/>
    <mergeCell ref="B16:C16"/>
    <mergeCell ref="B17:C17"/>
    <mergeCell ref="B49:C49"/>
    <mergeCell ref="E49:H49"/>
    <mergeCell ref="B18:C18"/>
    <mergeCell ref="B46:D46"/>
    <mergeCell ref="B47:C47"/>
    <mergeCell ref="E47:H47"/>
    <mergeCell ref="B48:D48"/>
    <mergeCell ref="A24:G24"/>
    <mergeCell ref="A33:G33"/>
    <mergeCell ref="G39:H39"/>
    <mergeCell ref="B19:C19"/>
    <mergeCell ref="B20:C20"/>
    <mergeCell ref="B21:C21"/>
    <mergeCell ref="B22:C22"/>
    <mergeCell ref="B23:C23"/>
    <mergeCell ref="G40:H40"/>
  </mergeCells>
  <pageMargins left="0.7" right="0.7" top="0.75" bottom="0.75" header="0.3" footer="0.3"/>
  <pageSetup scale="79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40CC-91E4-451D-98DD-1310E6EA85C3}">
  <sheetPr>
    <pageSetUpPr fitToPage="1"/>
  </sheetPr>
  <dimension ref="A1:M44"/>
  <sheetViews>
    <sheetView view="pageBreakPreview" zoomScale="115" zoomScaleNormal="110" zoomScaleSheetLayoutView="115" workbookViewId="0">
      <selection activeCell="G17" sqref="G17"/>
    </sheetView>
  </sheetViews>
  <sheetFormatPr defaultRowHeight="13.2" x14ac:dyDescent="0.25"/>
  <cols>
    <col min="1" max="1" width="7.6640625" customWidth="1"/>
    <col min="2" max="2" width="23.44140625" customWidth="1"/>
    <col min="3" max="3" width="28.6640625" customWidth="1"/>
    <col min="4" max="4" width="8.44140625" customWidth="1"/>
    <col min="5" max="6" width="8.5546875" customWidth="1"/>
    <col min="7" max="7" width="14.109375" customWidth="1"/>
    <col min="8" max="8" width="14.33203125" customWidth="1"/>
    <col min="10" max="10" width="16.6640625" bestFit="1" customWidth="1"/>
  </cols>
  <sheetData>
    <row r="1" spans="1:13" ht="15.75" customHeight="1" x14ac:dyDescent="0.25">
      <c r="A1" s="84" t="s">
        <v>75</v>
      </c>
      <c r="B1" s="84"/>
      <c r="C1" s="84"/>
      <c r="D1" s="84"/>
      <c r="E1" s="84"/>
      <c r="F1" s="84"/>
      <c r="G1" s="84"/>
      <c r="H1" s="84"/>
    </row>
    <row r="2" spans="1:13" ht="15.75" customHeight="1" x14ac:dyDescent="0.25">
      <c r="A2" s="84" t="s">
        <v>10</v>
      </c>
      <c r="B2" s="84"/>
      <c r="C2" s="84"/>
      <c r="D2" s="84"/>
      <c r="E2" s="84"/>
      <c r="F2" s="84"/>
      <c r="G2" s="84"/>
      <c r="H2" s="84"/>
    </row>
    <row r="3" spans="1:13" ht="15.75" customHeight="1" x14ac:dyDescent="0.25">
      <c r="A3" s="84" t="s">
        <v>95</v>
      </c>
      <c r="B3" s="84"/>
      <c r="C3" s="84"/>
      <c r="D3" s="84"/>
      <c r="E3" s="84"/>
      <c r="F3" s="84"/>
      <c r="G3" s="84"/>
      <c r="H3" s="84"/>
    </row>
    <row r="4" spans="1:13" ht="27.6" x14ac:dyDescent="0.25">
      <c r="A4" s="4" t="s">
        <v>9</v>
      </c>
      <c r="B4" s="115" t="s">
        <v>0</v>
      </c>
      <c r="C4" s="116"/>
      <c r="D4" s="4" t="s">
        <v>2</v>
      </c>
      <c r="E4" s="4" t="s">
        <v>1</v>
      </c>
      <c r="F4" s="4" t="s">
        <v>111</v>
      </c>
      <c r="G4" s="14" t="s">
        <v>3</v>
      </c>
      <c r="H4" s="13" t="s">
        <v>4</v>
      </c>
    </row>
    <row r="5" spans="1:13" ht="15" customHeight="1" x14ac:dyDescent="0.25">
      <c r="A5" s="117" t="s">
        <v>76</v>
      </c>
      <c r="B5" s="118"/>
      <c r="C5" s="118"/>
      <c r="D5" s="118"/>
      <c r="E5" s="118"/>
      <c r="F5" s="118"/>
      <c r="G5" s="118"/>
      <c r="H5" s="118"/>
    </row>
    <row r="6" spans="1:13" ht="13.95" customHeight="1" x14ac:dyDescent="0.25">
      <c r="A6" s="17">
        <v>1</v>
      </c>
      <c r="B6" s="102" t="s">
        <v>62</v>
      </c>
      <c r="C6" s="102"/>
      <c r="D6" s="35" t="s">
        <v>6</v>
      </c>
      <c r="E6" s="11">
        <v>1</v>
      </c>
      <c r="F6" s="11">
        <v>1</v>
      </c>
      <c r="G6" s="36">
        <v>0</v>
      </c>
      <c r="H6" s="37">
        <f t="shared" ref="H6:H26" si="0">G6*E6</f>
        <v>0</v>
      </c>
    </row>
    <row r="7" spans="1:13" ht="13.95" customHeight="1" x14ac:dyDescent="0.25">
      <c r="A7" s="5">
        <v>3</v>
      </c>
      <c r="B7" s="96" t="s">
        <v>33</v>
      </c>
      <c r="C7" s="96"/>
      <c r="D7" s="7" t="s">
        <v>7</v>
      </c>
      <c r="E7" s="11">
        <v>1813</v>
      </c>
      <c r="F7" s="11">
        <v>1813</v>
      </c>
      <c r="G7" s="24">
        <v>0</v>
      </c>
      <c r="H7" s="23">
        <f t="shared" si="0"/>
        <v>0</v>
      </c>
      <c r="I7" s="6"/>
      <c r="K7" s="6"/>
    </row>
    <row r="8" spans="1:13" ht="27.6" customHeight="1" x14ac:dyDescent="0.25">
      <c r="A8" s="5">
        <v>4</v>
      </c>
      <c r="B8" s="96" t="s">
        <v>63</v>
      </c>
      <c r="C8" s="96"/>
      <c r="D8" s="7" t="s">
        <v>8</v>
      </c>
      <c r="E8" s="11">
        <v>2</v>
      </c>
      <c r="F8" s="11">
        <v>2</v>
      </c>
      <c r="G8" s="24">
        <v>0</v>
      </c>
      <c r="H8" s="23">
        <f t="shared" si="0"/>
        <v>0</v>
      </c>
      <c r="I8" s="6"/>
      <c r="M8" s="6"/>
    </row>
    <row r="9" spans="1:13" ht="27.6" customHeight="1" x14ac:dyDescent="0.25">
      <c r="A9" s="5">
        <v>5</v>
      </c>
      <c r="B9" s="96" t="s">
        <v>64</v>
      </c>
      <c r="C9" s="96"/>
      <c r="D9" s="7" t="s">
        <v>8</v>
      </c>
      <c r="E9" s="11">
        <v>1</v>
      </c>
      <c r="F9" s="11">
        <v>1</v>
      </c>
      <c r="G9" s="24">
        <v>0</v>
      </c>
      <c r="H9" s="23">
        <f t="shared" si="0"/>
        <v>0</v>
      </c>
      <c r="I9" s="6"/>
    </row>
    <row r="10" spans="1:13" ht="27.6" customHeight="1" x14ac:dyDescent="0.25">
      <c r="A10" s="5">
        <v>6</v>
      </c>
      <c r="B10" s="96" t="s">
        <v>65</v>
      </c>
      <c r="C10" s="96"/>
      <c r="D10" s="7" t="s">
        <v>8</v>
      </c>
      <c r="E10" s="11">
        <v>1</v>
      </c>
      <c r="F10" s="11">
        <v>1</v>
      </c>
      <c r="G10" s="24">
        <v>0</v>
      </c>
      <c r="H10" s="23">
        <f t="shared" si="0"/>
        <v>0</v>
      </c>
      <c r="I10" s="6"/>
    </row>
    <row r="11" spans="1:13" ht="27.6" customHeight="1" x14ac:dyDescent="0.25">
      <c r="A11" s="5">
        <v>7</v>
      </c>
      <c r="B11" s="96" t="s">
        <v>66</v>
      </c>
      <c r="C11" s="96"/>
      <c r="D11" s="7" t="s">
        <v>8</v>
      </c>
      <c r="E11" s="11">
        <v>1</v>
      </c>
      <c r="F11" s="11">
        <v>1</v>
      </c>
      <c r="G11" s="24">
        <v>0</v>
      </c>
      <c r="H11" s="23">
        <f t="shared" si="0"/>
        <v>0</v>
      </c>
      <c r="I11" s="6"/>
    </row>
    <row r="12" spans="1:13" ht="13.95" customHeight="1" x14ac:dyDescent="0.25">
      <c r="A12" s="5">
        <v>8</v>
      </c>
      <c r="B12" s="96" t="s">
        <v>67</v>
      </c>
      <c r="C12" s="96"/>
      <c r="D12" s="7" t="s">
        <v>8</v>
      </c>
      <c r="E12" s="11">
        <v>1</v>
      </c>
      <c r="F12" s="11">
        <v>1</v>
      </c>
      <c r="G12" s="24">
        <v>0</v>
      </c>
      <c r="H12" s="23">
        <f t="shared" si="0"/>
        <v>0</v>
      </c>
      <c r="I12" s="6"/>
    </row>
    <row r="13" spans="1:13" ht="13.95" customHeight="1" x14ac:dyDescent="0.25">
      <c r="A13" s="5">
        <v>9</v>
      </c>
      <c r="B13" s="96" t="s">
        <v>68</v>
      </c>
      <c r="C13" s="96"/>
      <c r="D13" s="7" t="s">
        <v>7</v>
      </c>
      <c r="E13" s="11">
        <v>1813</v>
      </c>
      <c r="F13" s="11">
        <v>1813</v>
      </c>
      <c r="G13" s="24">
        <v>0</v>
      </c>
      <c r="H13" s="23">
        <f t="shared" si="0"/>
        <v>0</v>
      </c>
      <c r="I13" s="6"/>
      <c r="J13" s="3"/>
    </row>
    <row r="14" spans="1:13" ht="13.95" customHeight="1" x14ac:dyDescent="0.25">
      <c r="A14" s="5">
        <v>10</v>
      </c>
      <c r="B14" s="96" t="s">
        <v>69</v>
      </c>
      <c r="C14" s="96"/>
      <c r="D14" s="7" t="s">
        <v>7</v>
      </c>
      <c r="E14" s="11">
        <v>100</v>
      </c>
      <c r="F14" s="11">
        <v>100</v>
      </c>
      <c r="G14" s="24">
        <v>0</v>
      </c>
      <c r="H14" s="23">
        <f t="shared" si="0"/>
        <v>0</v>
      </c>
      <c r="I14" s="6"/>
    </row>
    <row r="15" spans="1:13" ht="13.95" customHeight="1" x14ac:dyDescent="0.25">
      <c r="A15" s="5">
        <v>11</v>
      </c>
      <c r="B15" s="96" t="s">
        <v>70</v>
      </c>
      <c r="C15" s="96"/>
      <c r="D15" s="7" t="s">
        <v>7</v>
      </c>
      <c r="E15" s="11">
        <v>1808</v>
      </c>
      <c r="F15" s="11">
        <v>1808</v>
      </c>
      <c r="G15" s="24">
        <v>0</v>
      </c>
      <c r="H15" s="23">
        <f t="shared" si="0"/>
        <v>0</v>
      </c>
      <c r="I15" s="6"/>
    </row>
    <row r="16" spans="1:13" ht="13.95" customHeight="1" x14ac:dyDescent="0.25">
      <c r="A16" s="5">
        <v>12</v>
      </c>
      <c r="B16" s="96" t="s">
        <v>71</v>
      </c>
      <c r="C16" s="96"/>
      <c r="D16" s="7" t="s">
        <v>8</v>
      </c>
      <c r="E16" s="11">
        <v>5</v>
      </c>
      <c r="F16" s="11">
        <v>5</v>
      </c>
      <c r="G16" s="24">
        <v>0</v>
      </c>
      <c r="H16" s="23">
        <f t="shared" si="0"/>
        <v>0</v>
      </c>
      <c r="I16" s="6"/>
    </row>
    <row r="17" spans="1:9" ht="13.95" customHeight="1" x14ac:dyDescent="0.25">
      <c r="A17" s="5">
        <v>13</v>
      </c>
      <c r="B17" s="96" t="s">
        <v>72</v>
      </c>
      <c r="C17" s="96"/>
      <c r="D17" s="7" t="s">
        <v>6</v>
      </c>
      <c r="E17" s="11">
        <v>1</v>
      </c>
      <c r="F17" s="11">
        <v>1</v>
      </c>
      <c r="G17" s="24">
        <v>0</v>
      </c>
      <c r="H17" s="23">
        <f t="shared" si="0"/>
        <v>0</v>
      </c>
      <c r="I17" s="6"/>
    </row>
    <row r="18" spans="1:9" ht="13.95" customHeight="1" x14ac:dyDescent="0.25">
      <c r="A18" s="5">
        <v>14</v>
      </c>
      <c r="B18" s="96" t="s">
        <v>73</v>
      </c>
      <c r="C18" s="96"/>
      <c r="D18" s="7" t="s">
        <v>6</v>
      </c>
      <c r="E18" s="11">
        <v>1</v>
      </c>
      <c r="F18" s="11">
        <v>1</v>
      </c>
      <c r="G18" s="24">
        <v>0</v>
      </c>
      <c r="H18" s="23">
        <f t="shared" si="0"/>
        <v>0</v>
      </c>
      <c r="I18" s="6"/>
    </row>
    <row r="19" spans="1:9" ht="13.95" customHeight="1" thickBot="1" x14ac:dyDescent="0.3">
      <c r="A19" s="5">
        <v>15</v>
      </c>
      <c r="B19" s="114" t="s">
        <v>74</v>
      </c>
      <c r="C19" s="114"/>
      <c r="D19" s="33" t="s">
        <v>7</v>
      </c>
      <c r="E19" s="11">
        <v>1813</v>
      </c>
      <c r="F19" s="11">
        <v>1813</v>
      </c>
      <c r="G19" s="34">
        <v>0</v>
      </c>
      <c r="H19" s="23">
        <f t="shared" si="0"/>
        <v>0</v>
      </c>
      <c r="I19" s="6"/>
    </row>
    <row r="20" spans="1:9" ht="13.95" customHeight="1" thickBot="1" x14ac:dyDescent="0.3">
      <c r="A20" s="99" t="s">
        <v>77</v>
      </c>
      <c r="B20" s="98"/>
      <c r="C20" s="98"/>
      <c r="D20" s="98"/>
      <c r="E20" s="98"/>
      <c r="F20" s="98"/>
      <c r="G20" s="98"/>
      <c r="H20" s="23">
        <f>SUM(H6:H19)</f>
        <v>0</v>
      </c>
      <c r="I20" s="6"/>
    </row>
    <row r="21" spans="1:9" ht="13.95" customHeight="1" x14ac:dyDescent="0.25">
      <c r="A21" s="16">
        <v>16</v>
      </c>
      <c r="B21" s="97" t="s">
        <v>5</v>
      </c>
      <c r="C21" s="97"/>
      <c r="D21" s="1" t="s">
        <v>6</v>
      </c>
      <c r="E21" s="8">
        <v>1</v>
      </c>
      <c r="F21" s="8">
        <v>1</v>
      </c>
      <c r="G21" s="9"/>
      <c r="H21" s="23">
        <f t="shared" si="0"/>
        <v>0</v>
      </c>
      <c r="I21" s="6"/>
    </row>
    <row r="22" spans="1:9" ht="13.95" customHeight="1" x14ac:dyDescent="0.25">
      <c r="A22" s="17">
        <v>17</v>
      </c>
      <c r="B22" s="81" t="s">
        <v>96</v>
      </c>
      <c r="C22" s="82"/>
      <c r="D22" s="10" t="s">
        <v>7</v>
      </c>
      <c r="E22" s="11">
        <v>1781</v>
      </c>
      <c r="F22" s="11">
        <v>1781</v>
      </c>
      <c r="G22" s="12"/>
      <c r="H22" s="23"/>
    </row>
    <row r="23" spans="1:9" ht="13.95" customHeight="1" x14ac:dyDescent="0.25">
      <c r="A23" s="17">
        <v>18</v>
      </c>
      <c r="B23" s="81" t="s">
        <v>99</v>
      </c>
      <c r="C23" s="82"/>
      <c r="D23" s="10" t="s">
        <v>59</v>
      </c>
      <c r="E23" s="11">
        <v>10938</v>
      </c>
      <c r="F23" s="11">
        <v>10938</v>
      </c>
      <c r="G23" s="12"/>
      <c r="H23" s="23"/>
    </row>
    <row r="24" spans="1:9" ht="13.95" customHeight="1" x14ac:dyDescent="0.25">
      <c r="A24" s="17">
        <v>19</v>
      </c>
      <c r="B24" s="81" t="s">
        <v>105</v>
      </c>
      <c r="C24" s="82"/>
      <c r="D24" s="10" t="s">
        <v>98</v>
      </c>
      <c r="E24" s="62">
        <v>2.2599999999999998</v>
      </c>
      <c r="F24" s="62">
        <v>2.2599999999999998</v>
      </c>
      <c r="G24" s="12"/>
      <c r="H24" s="23"/>
    </row>
    <row r="25" spans="1:9" ht="13.95" customHeight="1" x14ac:dyDescent="0.25">
      <c r="A25" s="17">
        <v>20</v>
      </c>
      <c r="B25" s="81" t="s">
        <v>97</v>
      </c>
      <c r="C25" s="82"/>
      <c r="D25" s="10" t="s">
        <v>8</v>
      </c>
      <c r="E25" s="11">
        <v>2</v>
      </c>
      <c r="F25" s="11">
        <v>2</v>
      </c>
      <c r="G25" s="12"/>
      <c r="H25" s="23"/>
    </row>
    <row r="26" spans="1:9" ht="13.8" thickBot="1" x14ac:dyDescent="0.3">
      <c r="A26" s="17">
        <v>21</v>
      </c>
      <c r="B26" s="96" t="s">
        <v>11</v>
      </c>
      <c r="C26" s="96"/>
      <c r="D26" s="10" t="s">
        <v>6</v>
      </c>
      <c r="E26" s="11">
        <v>1</v>
      </c>
      <c r="F26" s="11">
        <v>1</v>
      </c>
      <c r="G26" s="12"/>
      <c r="H26" s="23">
        <f t="shared" si="0"/>
        <v>0</v>
      </c>
    </row>
    <row r="27" spans="1:9" ht="15.75" customHeight="1" thickBot="1" x14ac:dyDescent="0.3">
      <c r="A27" s="99" t="s">
        <v>79</v>
      </c>
      <c r="B27" s="98"/>
      <c r="C27" s="98"/>
      <c r="D27" s="98"/>
      <c r="E27" s="98"/>
      <c r="F27" s="98"/>
      <c r="G27" s="98"/>
      <c r="H27" s="23">
        <f>SUM(H21:H26)</f>
        <v>0</v>
      </c>
      <c r="I27" s="6"/>
    </row>
    <row r="28" spans="1:9" ht="13.8" thickBot="1" x14ac:dyDescent="0.3">
      <c r="A28" s="94" t="s">
        <v>78</v>
      </c>
      <c r="B28" s="95"/>
      <c r="C28" s="95"/>
      <c r="D28" s="95"/>
      <c r="E28" s="95"/>
      <c r="F28" s="95"/>
      <c r="G28" s="95"/>
      <c r="H28" s="23">
        <f>H27+H20</f>
        <v>0</v>
      </c>
    </row>
    <row r="29" spans="1:9" x14ac:dyDescent="0.25">
      <c r="A29" s="38"/>
      <c r="B29" s="38"/>
      <c r="C29" s="38"/>
      <c r="D29" s="38"/>
      <c r="E29" s="38"/>
      <c r="F29" s="38"/>
      <c r="G29" s="38"/>
      <c r="H29" s="39"/>
    </row>
    <row r="30" spans="1:9" ht="13.8" thickBot="1" x14ac:dyDescent="0.3">
      <c r="A30" s="100" t="s">
        <v>87</v>
      </c>
      <c r="B30" s="101"/>
      <c r="C30" s="101"/>
      <c r="D30" s="101"/>
      <c r="E30" s="101"/>
      <c r="F30" s="101"/>
      <c r="G30" s="101"/>
      <c r="H30" s="101"/>
    </row>
    <row r="31" spans="1:9" ht="13.95" customHeight="1" x14ac:dyDescent="0.25">
      <c r="A31" s="58">
        <v>22</v>
      </c>
      <c r="B31" s="106" t="s">
        <v>100</v>
      </c>
      <c r="C31" s="107"/>
      <c r="D31" s="65" t="s">
        <v>59</v>
      </c>
      <c r="E31" s="66">
        <v>10938</v>
      </c>
      <c r="F31" s="66">
        <v>10938</v>
      </c>
      <c r="G31" s="67"/>
      <c r="H31" s="37">
        <f t="shared" ref="H31:H32" si="1">G31*E31</f>
        <v>0</v>
      </c>
      <c r="I31" s="6"/>
    </row>
    <row r="32" spans="1:9" ht="13.95" customHeight="1" thickBot="1" x14ac:dyDescent="0.3">
      <c r="A32" s="58">
        <v>23</v>
      </c>
      <c r="B32" s="108" t="s">
        <v>101</v>
      </c>
      <c r="C32" s="108"/>
      <c r="D32" s="59" t="s">
        <v>6</v>
      </c>
      <c r="E32" s="60">
        <v>1</v>
      </c>
      <c r="F32" s="60">
        <v>1</v>
      </c>
      <c r="G32" s="61">
        <v>50000</v>
      </c>
      <c r="H32" s="23">
        <f t="shared" si="1"/>
        <v>50000</v>
      </c>
    </row>
    <row r="33" spans="1:10" ht="14.4" customHeight="1" thickBot="1" x14ac:dyDescent="0.3">
      <c r="A33" s="112" t="s">
        <v>80</v>
      </c>
      <c r="B33" s="113"/>
      <c r="C33" s="113"/>
      <c r="D33" s="113"/>
      <c r="E33" s="113"/>
      <c r="F33" s="113"/>
      <c r="G33" s="113"/>
      <c r="H33" s="23">
        <f>SUM(H31:H32)</f>
        <v>50000</v>
      </c>
      <c r="I33" s="6"/>
    </row>
    <row r="34" spans="1:10" ht="13.95" customHeight="1" x14ac:dyDescent="0.3">
      <c r="A34" s="18"/>
      <c r="B34" s="19"/>
      <c r="C34" s="18"/>
      <c r="D34" s="18"/>
      <c r="E34" s="25"/>
      <c r="F34" s="25"/>
      <c r="G34" s="90"/>
      <c r="H34" s="91"/>
      <c r="J34" s="2"/>
    </row>
    <row r="35" spans="1:10" ht="15.6" x14ac:dyDescent="0.3">
      <c r="A35" s="20"/>
      <c r="B35" s="21"/>
      <c r="C35" s="22"/>
      <c r="D35" s="22"/>
      <c r="E35" s="25"/>
      <c r="F35" s="25"/>
      <c r="G35" s="90"/>
      <c r="H35" s="91"/>
    </row>
    <row r="36" spans="1:10" ht="15.6" x14ac:dyDescent="0.3">
      <c r="A36" s="18"/>
      <c r="B36" s="92"/>
      <c r="C36" s="92"/>
      <c r="D36" s="22"/>
      <c r="E36" s="25"/>
      <c r="F36" s="25"/>
      <c r="G36" s="90"/>
      <c r="H36" s="91"/>
    </row>
    <row r="37" spans="1:10" ht="15.6" x14ac:dyDescent="0.3">
      <c r="A37" s="18"/>
      <c r="B37" s="26"/>
      <c r="C37" s="22"/>
      <c r="D37" s="22"/>
      <c r="E37" s="25"/>
      <c r="F37" s="25"/>
      <c r="G37" s="90"/>
      <c r="H37" s="91"/>
    </row>
    <row r="38" spans="1:10" ht="15.6" x14ac:dyDescent="0.3">
      <c r="A38" s="18"/>
      <c r="B38" s="19"/>
      <c r="C38" s="22"/>
      <c r="D38" s="22"/>
      <c r="E38" s="27"/>
      <c r="F38" s="27"/>
      <c r="G38" s="28"/>
      <c r="H38" s="29"/>
    </row>
    <row r="39" spans="1:10" ht="15.6" x14ac:dyDescent="0.3">
      <c r="A39" s="18"/>
      <c r="B39" s="19"/>
      <c r="C39" s="22"/>
      <c r="D39" s="22"/>
      <c r="E39" s="27"/>
      <c r="F39" s="27"/>
      <c r="G39" s="28"/>
      <c r="H39" s="29"/>
    </row>
    <row r="40" spans="1:10" ht="15.6" x14ac:dyDescent="0.3">
      <c r="A40" s="18"/>
      <c r="B40" s="19"/>
      <c r="C40" s="22"/>
      <c r="D40" s="22"/>
      <c r="E40" s="27"/>
      <c r="F40" s="27"/>
      <c r="G40" s="28"/>
      <c r="H40" s="29"/>
    </row>
    <row r="41" spans="1:10" ht="15.6" x14ac:dyDescent="0.3">
      <c r="A41" s="18"/>
      <c r="B41" s="92"/>
      <c r="C41" s="92"/>
      <c r="D41" s="92"/>
      <c r="E41" s="30"/>
      <c r="F41" s="30"/>
      <c r="G41" s="31"/>
      <c r="H41" s="29"/>
    </row>
    <row r="42" spans="1:10" ht="15.6" x14ac:dyDescent="0.3">
      <c r="A42" s="18"/>
      <c r="B42" s="92"/>
      <c r="C42" s="92"/>
      <c r="D42" s="32"/>
      <c r="E42" s="93"/>
      <c r="F42" s="93"/>
      <c r="G42" s="93"/>
      <c r="H42" s="93"/>
    </row>
    <row r="43" spans="1:10" ht="15.6" x14ac:dyDescent="0.3">
      <c r="A43" s="18"/>
      <c r="B43" s="92"/>
      <c r="C43" s="92"/>
      <c r="D43" s="92"/>
      <c r="E43" s="30"/>
      <c r="F43" s="30"/>
      <c r="G43" s="31"/>
      <c r="H43" s="29"/>
    </row>
    <row r="44" spans="1:10" ht="15.6" x14ac:dyDescent="0.3">
      <c r="A44" s="18"/>
      <c r="B44" s="92"/>
      <c r="C44" s="92"/>
      <c r="D44" s="32"/>
      <c r="E44" s="93"/>
      <c r="F44" s="93"/>
      <c r="G44" s="93"/>
      <c r="H44" s="93"/>
    </row>
  </sheetData>
  <mergeCells count="43">
    <mergeCell ref="B12:C12"/>
    <mergeCell ref="B13:C13"/>
    <mergeCell ref="B14:C14"/>
    <mergeCell ref="B15:C15"/>
    <mergeCell ref="B11:C11"/>
    <mergeCell ref="A1:H1"/>
    <mergeCell ref="A2:H2"/>
    <mergeCell ref="A3:H3"/>
    <mergeCell ref="B4:C4"/>
    <mergeCell ref="A5:H5"/>
    <mergeCell ref="B7:C7"/>
    <mergeCell ref="B8:C8"/>
    <mergeCell ref="B9:C9"/>
    <mergeCell ref="B10:C10"/>
    <mergeCell ref="B6:C6"/>
    <mergeCell ref="G35:H35"/>
    <mergeCell ref="B36:C36"/>
    <mergeCell ref="G36:H36"/>
    <mergeCell ref="G37:H37"/>
    <mergeCell ref="B21:C21"/>
    <mergeCell ref="B23:C23"/>
    <mergeCell ref="B26:C26"/>
    <mergeCell ref="A28:G28"/>
    <mergeCell ref="B16:C16"/>
    <mergeCell ref="A27:G27"/>
    <mergeCell ref="B31:C31"/>
    <mergeCell ref="G34:H34"/>
    <mergeCell ref="B17:C17"/>
    <mergeCell ref="B32:C32"/>
    <mergeCell ref="A33:G33"/>
    <mergeCell ref="A30:H30"/>
    <mergeCell ref="B22:C22"/>
    <mergeCell ref="B25:C25"/>
    <mergeCell ref="B24:C24"/>
    <mergeCell ref="B18:C18"/>
    <mergeCell ref="B19:C19"/>
    <mergeCell ref="A20:G20"/>
    <mergeCell ref="B43:D43"/>
    <mergeCell ref="B44:C44"/>
    <mergeCell ref="E44:H44"/>
    <mergeCell ref="B41:D41"/>
    <mergeCell ref="B42:C42"/>
    <mergeCell ref="E42:H42"/>
  </mergeCells>
  <pageMargins left="0.7" right="0.7" top="0.75" bottom="0.75" header="0.3" footer="0.3"/>
  <pageSetup scale="79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Summary</vt:lpstr>
      <vt:lpstr>Offsite Water</vt:lpstr>
      <vt:lpstr>Offsite Sewer</vt:lpstr>
      <vt:lpstr>Sewer Upsizing</vt:lpstr>
      <vt:lpstr>'Offsite Sewer'!Print_Area</vt:lpstr>
      <vt:lpstr>'Offsite Water'!Print_Area</vt:lpstr>
      <vt:lpstr>'Sewer Upsizing'!Print_Area</vt:lpstr>
      <vt:lpstr>Summary!Print_Area</vt:lpstr>
      <vt:lpstr>Summary!Print_Titles</vt:lpstr>
    </vt:vector>
  </TitlesOfParts>
  <Company>Pape-Dawson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DHawkins</dc:creator>
  <cp:lastModifiedBy>Buddy Kyle @PD</cp:lastModifiedBy>
  <cp:lastPrinted>2024-02-29T14:48:43Z</cp:lastPrinted>
  <dcterms:created xsi:type="dcterms:W3CDTF">2006-04-24T14:21:50Z</dcterms:created>
  <dcterms:modified xsi:type="dcterms:W3CDTF">2024-02-29T19:33:36Z</dcterms:modified>
</cp:coreProperties>
</file>