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24226"/>
  <mc:AlternateContent xmlns:mc="http://schemas.openxmlformats.org/markup-compatibility/2006">
    <mc:Choice Requires="x15">
      <x15ac:absPath xmlns:x15ac="http://schemas.microsoft.com/office/spreadsheetml/2010/11/ac" url="N:\_Projects\337 - Lennar\115 - Overall Improvements - Sewer, Water, Drainage, Permitting &amp; Construction\Construction Admin\Public Bid\Offsite Water EAST Bid Docs\!Bid Package\"/>
    </mc:Choice>
  </mc:AlternateContent>
  <xr:revisionPtr revIDLastSave="0" documentId="13_ncr:1_{73B21DEA-5755-4257-B64B-FD63756B34C1}" xr6:coauthVersionLast="47" xr6:coauthVersionMax="47" xr10:uidLastSave="{00000000-0000-0000-0000-000000000000}"/>
  <bookViews>
    <workbookView xWindow="28680" yWindow="-120" windowWidth="29040" windowHeight="15720" tabRatio="836" activeTab="4" xr2:uid="{00000000-000D-0000-FFFF-FFFF00000000}"/>
  </bookViews>
  <sheets>
    <sheet name="BID SUMMARY EAST" sheetId="6" r:id="rId1"/>
    <sheet name="1300.2550 Grading" sheetId="35" state="hidden" r:id="rId2"/>
    <sheet name="ADMINISTRATION" sheetId="41" r:id="rId3"/>
    <sheet name="1300.2555 Clearing TPDES" sheetId="40" r:id="rId4"/>
    <sheet name="1300.2850 Water" sheetId="37" r:id="rId5"/>
    <sheet name="1300.3316 Collector Street" sheetId="33" state="hidden" r:id="rId6"/>
  </sheets>
  <definedNames>
    <definedName name="_xlnm.Print_Area" localSheetId="1">'1300.2550 Grading'!$A$1:$F$18</definedName>
    <definedName name="_xlnm.Print_Area" localSheetId="3">'1300.2555 Clearing TPDES'!$A$1:$F$21</definedName>
    <definedName name="_xlnm.Print_Area" localSheetId="4">'1300.2850 Water'!$A$1:$F$38</definedName>
    <definedName name="_xlnm.Print_Area" localSheetId="5">'1300.3316 Collector Street'!$A$1:$F$26</definedName>
    <definedName name="_xlnm.Print_Area" localSheetId="2">ADMINISTRATION!$A$1:$F$14</definedName>
    <definedName name="_xlnm.Print_Area" localSheetId="0">'BID SUMMARY EAST'!$A$1:$F$31</definedName>
  </definedNames>
  <calcPr calcId="181029"/>
</workbook>
</file>

<file path=xl/calcChain.xml><?xml version="1.0" encoding="utf-8"?>
<calcChain xmlns="http://schemas.openxmlformats.org/spreadsheetml/2006/main">
  <c r="D23" i="37" l="1"/>
  <c r="F23" i="37" s="1"/>
  <c r="A21" i="37"/>
  <c r="D22" i="37"/>
  <c r="F22" i="37" s="1"/>
  <c r="F24" i="37"/>
  <c r="F7" i="37"/>
  <c r="F8" i="37"/>
  <c r="F10" i="37"/>
  <c r="F11" i="37"/>
  <c r="F12" i="37"/>
  <c r="F13" i="37"/>
  <c r="F14" i="37"/>
  <c r="F15" i="37"/>
  <c r="F16" i="37"/>
  <c r="F17" i="37"/>
  <c r="F18" i="37"/>
  <c r="F19" i="37"/>
  <c r="F20" i="37"/>
  <c r="F25" i="37"/>
  <c r="F26" i="37"/>
  <c r="F27" i="37"/>
  <c r="F28" i="37"/>
  <c r="F32" i="37"/>
  <c r="D9" i="40"/>
  <c r="F21" i="37"/>
  <c r="E11" i="6"/>
  <c r="H24" i="41"/>
  <c r="I23" i="41"/>
  <c r="L22" i="41"/>
  <c r="I22" i="41"/>
  <c r="M21" i="41"/>
  <c r="I21" i="41"/>
  <c r="M20" i="41"/>
  <c r="I20" i="41"/>
  <c r="I24" i="41" s="1"/>
  <c r="M22" i="41" l="1"/>
  <c r="F8" i="40" l="1"/>
  <c r="F6" i="37"/>
  <c r="D9" i="37"/>
  <c r="F9" i="37" s="1"/>
  <c r="A7" i="37"/>
  <c r="A8" i="37" s="1"/>
  <c r="F30" i="37" l="1"/>
  <c r="A9" i="37"/>
  <c r="A10" i="37" s="1"/>
  <c r="A11" i="37" s="1"/>
  <c r="A12" i="37" s="1"/>
  <c r="A13" i="37" s="1"/>
  <c r="A14" i="37" s="1"/>
  <c r="A15" i="37" s="1"/>
  <c r="H30" i="40"/>
  <c r="I29" i="40"/>
  <c r="L28" i="40"/>
  <c r="I28" i="40"/>
  <c r="M27" i="40"/>
  <c r="I27" i="40"/>
  <c r="M26" i="40"/>
  <c r="I26" i="40"/>
  <c r="F7" i="40"/>
  <c r="A7" i="40"/>
  <c r="A8" i="40" s="1"/>
  <c r="A9" i="40" s="1"/>
  <c r="A10" i="40" s="1"/>
  <c r="A11" i="40" s="1"/>
  <c r="A12" i="40" s="1"/>
  <c r="F6" i="40"/>
  <c r="A16" i="37" l="1"/>
  <c r="A17" i="37" s="1"/>
  <c r="A18" i="37" s="1"/>
  <c r="A19" i="37" s="1"/>
  <c r="A20" i="37" s="1"/>
  <c r="A22" i="37" s="1"/>
  <c r="A23" i="37" s="1"/>
  <c r="A24" i="37" s="1"/>
  <c r="M28" i="40"/>
  <c r="I30" i="40"/>
  <c r="F14" i="40"/>
  <c r="E13" i="6" s="1"/>
  <c r="F9" i="35"/>
  <c r="A25" i="37" l="1"/>
  <c r="A26" i="37" s="1"/>
  <c r="A27" i="37" s="1"/>
  <c r="A28" i="37" s="1"/>
  <c r="F2" i="35"/>
  <c r="F1" i="35"/>
  <c r="E15" i="6" l="1"/>
  <c r="F8" i="35"/>
  <c r="E18" i="6" l="1"/>
  <c r="E22" i="6" s="1"/>
  <c r="F7" i="35"/>
  <c r="P14" i="33" l="1"/>
  <c r="P15" i="33" s="1"/>
  <c r="O13" i="33"/>
  <c r="M6" i="33"/>
  <c r="N6" i="33" s="1"/>
  <c r="G8" i="33"/>
  <c r="J18" i="33" l="1"/>
  <c r="J13" i="33"/>
  <c r="J14" i="33" s="1"/>
  <c r="M18" i="33"/>
  <c r="L15" i="33"/>
  <c r="L16" i="33" s="1"/>
  <c r="M17" i="33" s="1"/>
  <c r="F19" i="33" l="1"/>
  <c r="F18" i="33"/>
  <c r="F17" i="33"/>
  <c r="F15" i="33"/>
  <c r="F12" i="33"/>
  <c r="F11" i="33"/>
  <c r="F10" i="33"/>
  <c r="F9" i="33"/>
  <c r="A7" i="33"/>
  <c r="A8" i="33" s="1"/>
  <c r="A9" i="33" s="1"/>
  <c r="A10" i="33" s="1"/>
  <c r="A11" i="33" s="1"/>
  <c r="A12" i="33" s="1"/>
  <c r="A13" i="33" s="1"/>
  <c r="A14" i="33" s="1"/>
  <c r="A15" i="33" s="1"/>
  <c r="A17" i="33" l="1"/>
  <c r="A18" i="33" s="1"/>
  <c r="A19" i="33" s="1"/>
  <c r="F20" i="33"/>
</calcChain>
</file>

<file path=xl/sharedStrings.xml><?xml version="1.0" encoding="utf-8"?>
<sst xmlns="http://schemas.openxmlformats.org/spreadsheetml/2006/main" count="259" uniqueCount="120">
  <si>
    <t>Job No.</t>
  </si>
  <si>
    <t>BID SUMMARY</t>
  </si>
  <si>
    <t>1300.3316 STREET IMPROVEMENTS</t>
  </si>
  <si>
    <t>TOTAL BASE BID:</t>
  </si>
  <si>
    <t>*</t>
  </si>
  <si>
    <t>Contractor is to perform an independent quantity take-off prior to signing the contract, to verify that the quantities given in the bid proposal are within three percent (3%) of the actual quantities required to complete the construction represented by the plans and specifications.  If any quantity is found to be in error of more than three percent (3%), the Contractor shall notify the Engineer forty-eight (48) hours prior to signing the contract.</t>
  </si>
  <si>
    <t>Bids shall include all Unit Price costs as indicated by the Contract Documents and Bid Form.  The bid price submitted by the Contractor shall be the sum of the unit prices times the estimated quantity of each item shown in the bid form.  However, the Contractor shall guarantee himself of the accuracy of the quantities shown in the bid form.  The quantities shown are estimates only and indicate only the magnitude of the project and a basis for bid comparison.  Any discrepancies in quantity or work necessary to fulfill the intent of the plans shall be included, whether a bid item is included or not.  Any work required for which a bid item is not shown shall be considered subsidiary to other work items.</t>
  </si>
  <si>
    <t>Bidders Initials</t>
  </si>
  <si>
    <t>Date</t>
  </si>
  <si>
    <t xml:space="preserve">BID PROPOSAL SUMMARY
                                                                        </t>
  </si>
  <si>
    <t>NO.</t>
  </si>
  <si>
    <t>DESCRIPTION</t>
  </si>
  <si>
    <t>UNIT OF MEASURE</t>
  </si>
  <si>
    <t>APPROX. QUANTITIES</t>
  </si>
  <si>
    <t>UNIT PRICES</t>
  </si>
  <si>
    <t>COST</t>
  </si>
  <si>
    <t>CY</t>
  </si>
  <si>
    <t>TOTAL COST</t>
  </si>
  <si>
    <t>Stabilized Construction Entrance</t>
  </si>
  <si>
    <t>EA</t>
  </si>
  <si>
    <t>LF</t>
  </si>
  <si>
    <t>SY</t>
  </si>
  <si>
    <t xml:space="preserve">4' Sidewalk </t>
  </si>
  <si>
    <t xml:space="preserve">LS </t>
  </si>
  <si>
    <t>Concrete Curb and Gutter</t>
  </si>
  <si>
    <t>ADA Ramps</t>
  </si>
  <si>
    <t>C2.01, also hammer head curb and gutter area?</t>
  </si>
  <si>
    <t>Prepared by:</t>
  </si>
  <si>
    <t>Reviewed by:</t>
  </si>
  <si>
    <t>JK</t>
  </si>
  <si>
    <t>Prime coat shall be included in costs of related bid items</t>
  </si>
  <si>
    <t>**</t>
  </si>
  <si>
    <t xml:space="preserve">No separate payment shall be made for utility excavation. Excess material generated from excavation shall be processed and used to meet the fill requirements for the project or hauled off and disposed of by the constractor. Include costs in related bid items. </t>
  </si>
  <si>
    <t>End of Road (Bollards and Markers)</t>
  </si>
  <si>
    <t>Signage Striping</t>
  </si>
  <si>
    <t>R.O.W. Clearing and Grubbing</t>
  </si>
  <si>
    <t xml:space="preserve">R.O.W. Revegetation </t>
  </si>
  <si>
    <t xml:space="preserve">BIDDER'S NAME: </t>
  </si>
  <si>
    <t xml:space="preserve">ADDRESS: </t>
  </si>
  <si>
    <t xml:space="preserve">SIGNATURE AND TITLE: </t>
  </si>
  <si>
    <t xml:space="preserve">DATE: </t>
  </si>
  <si>
    <t>Street sections provided above are directly from the City of New Braunfels "One &amp; Two Family Residential Local" detail. The Geotechnical Engineer has provided alternate options involving geogrid and lime stabilization that result in reduced base sections. Please note that even if instructed to use an alternate street section, that all requirements in the City of New Braunfels detail shall be met, including, but not limited to, the base being extended 1 foot beyond the back of curb with a 6" minimum thickness.</t>
  </si>
  <si>
    <t>Sky Ranch Unit 2A</t>
  </si>
  <si>
    <t>01.10.25</t>
  </si>
  <si>
    <t>AE</t>
  </si>
  <si>
    <t>Trech Excavation Protection</t>
  </si>
  <si>
    <t>15" Flex Base (Collector)</t>
  </si>
  <si>
    <t>6" Lime Stabalized Subgrade</t>
  </si>
  <si>
    <t>GAL</t>
  </si>
  <si>
    <t>Prime Coat</t>
  </si>
  <si>
    <t>4-7" Hike &amp; Bike Trail Aggregate</t>
  </si>
  <si>
    <t>5" Concrete Pavement</t>
  </si>
  <si>
    <t>rock berm</t>
  </si>
  <si>
    <t>earthen berm</t>
  </si>
  <si>
    <t>3" HMAC Type "D" with Prime Coat (Collector)</t>
  </si>
  <si>
    <t>HMAC COLECTOR</t>
  </si>
  <si>
    <t>SIDEWALK</t>
  </si>
  <si>
    <t>CG</t>
  </si>
  <si>
    <t>hike/bike</t>
  </si>
  <si>
    <t>FLEX</t>
  </si>
  <si>
    <t>4 BENCHES</t>
  </si>
  <si>
    <r>
      <t xml:space="preserve">Commence of Construction:
1.   Initial project clearing will need to be limited to the locations of the proposed temporary SWP3 Best Management Practices (BMP) designed by the engineer.   These BMPs may include, but are not limited to:
Stabilized Construction Exit(s), Silt Fence, Discharge Point Rock Berms/Check Dams, Trash containment, Temporary Sediment Basins (if applicable), Demarcation of protected site features  for example; Wetlands, Environmental Buffers, Caves or Solution Features,  and Habitats, 
2.   Prior to commencement of additional clearing or earth disturbing activities, the proposed BMPs will need to be installed by the Contractor and inspected by a Lennar Representative.   Contractor must provide at minimum, 48-hours of notice to Lennar when the BMPs are scheduled to be installed and completed.  The Lennar Representative will coordinate the Land Development Manager to release the project for construction. </t>
    </r>
    <r>
      <rPr>
        <b/>
        <sz val="9"/>
        <rFont val="Arial"/>
        <family val="2"/>
      </rPr>
      <t xml:space="preserve">
 When the project is located within the Bexar County controlled MS4, the Contractor must provide 48-hours of notice to the assigned Bexar County SWP3 Inspector noted on the Storm Water Quality (SWQ) permit letter.
</t>
    </r>
    <r>
      <rPr>
        <sz val="9"/>
        <rFont val="Arial"/>
        <family val="2"/>
      </rPr>
      <t xml:space="preserve">3.   When a Temporary Sediment Basin is required for the project, limited clearing of the proposed basin location and any material borrow areas to construct the Temporary Sediment Basin may occur during the initial BMP installation period.  The Temporary Sediment Basin must be completely constructed to Engineer’s design.  This may include the following; Construction of the dewatering structure (Riser Pipe or Fair Cloth Skimmer and pump), Construction of the Emergency Overflow Structure, Installation of a sediment depth marker.  Note-Once accessible to appropriate equipment, the only the Temporary Sediment Basin berms/slopes shall be temporarily stabilized. 
4.  General Contractor is to maintain all pollution control measures in effective operating condition throughout the contract period to the extent achievable.  To ensure BMPs are operating effectively, and in accordance with the Construction General Permit, Lennar will provide regular and if applicable, post-rain event BMP inspections and inspection reports.  The General Contractor will be provided an electronic copy of the BMP inspection report via email.   weekly regarding issues with BMPs at the project through the Lennar SWP3 Inspection process.  Items noted in the BMP Inspection report must be addressed by the General Contractor as soon as possible, and within 7 calendar days.  General Contractor shall provide documentation to the assigned Lennar Land Development Project Manager to include:
a. Actions taken in response to the BMP inspection report and date(s) the actions were completed or, 
b. Statement of extenuating circumstance as to why an item could not be completed within the 7-day timeframe and proposed scheduled date of completion.
5. Contractor to maintain Spill Response Supplies/Kit at the project location while actively working onsite. 
6. When dewatering activities discharge into onsite creeks or rivers, or discharge outside the limits of construction, daily dewatering inspections must be documented in accordance with the 03.05.2023 TCEQ Construction General Permit.  Daily report must be sent to Lennar within 24-hours.                                </t>
    </r>
  </si>
  <si>
    <t>All embankment areas shall be placed and compacted in accordance with the project specification. 79G letters will need to be provided for embankment in proposed and future residential lot areas.</t>
  </si>
  <si>
    <t>Contractor to field verify and survey the existing site topography and submit information to engineer prior to submitting final bid for verification. No shrinkage or swelling factor is accounted for in the engineering excavation and embankment quantities. Contractor to adjust unit price as he deems necessary to account for shrinkage and swelling.</t>
  </si>
  <si>
    <t>BID PROPOSAL SCHEDULE
KYNDWOOD  UNIT 2 &amp; 2A</t>
  </si>
  <si>
    <t>No shrinkage or swelling factor is accounted for in the engineering excavation and embankment quantities. Contractor to adjust unit price as he deems necessary to account for shrinkage and swelling.</t>
  </si>
  <si>
    <t xml:space="preserve">Includes Bid Bond, Warranty Assignments or Bonds, Per City of New Braunfels, and NBU Requirements. </t>
  </si>
  <si>
    <t>All final lot grading shall be compacted in accordance with notes on the Lot Grading Plan, see sheets C3.0, C3.1, C3.2.</t>
  </si>
  <si>
    <t>Lot Excavation</t>
  </si>
  <si>
    <t>Lot Embankment</t>
  </si>
  <si>
    <t>1300.2550 GRADING IMPROVEMENTS</t>
  </si>
  <si>
    <t>Fire Hydrant Assembly with 6" Gate Valve</t>
  </si>
  <si>
    <t>8" Gate Valve MJ with box</t>
  </si>
  <si>
    <t>KD</t>
  </si>
  <si>
    <t>COLINA RANCH UNIT 1</t>
  </si>
  <si>
    <t>16" C-900 PVC Pipe</t>
  </si>
  <si>
    <t>16" Gate Valve MJ with box</t>
  </si>
  <si>
    <t>Import From Botanical Farms</t>
  </si>
  <si>
    <t>PERFORMANCE AND PAYMENT BOND</t>
  </si>
  <si>
    <t>***</t>
  </si>
  <si>
    <t>Re-inspections and cancellation fees from Geotech will be paid by contractor.</t>
  </si>
  <si>
    <t>TOTAL BID:</t>
  </si>
  <si>
    <t xml:space="preserve">Temporary spoils and staging </t>
  </si>
  <si>
    <t xml:space="preserve">Silt Fence </t>
  </si>
  <si>
    <t>12" Gate Valve MJ with box</t>
  </si>
  <si>
    <t>16" x 16" Tee</t>
  </si>
  <si>
    <t>Alt. Bid item</t>
  </si>
  <si>
    <t>BID PROPOSAL SCHEDULE
COLINA RANCH OFFSITE WATER IMPROVEMENTS EAST</t>
  </si>
  <si>
    <t>COLINA RANCH OFFSITE WATER IMPROVEMENTS EAST</t>
  </si>
  <si>
    <t>COLINA RANCH  OFFSITE WATER IMPROVEMENTS EAST</t>
  </si>
  <si>
    <t xml:space="preserve">45° 16" Bend
</t>
  </si>
  <si>
    <t xml:space="preserve">11.25° 16"  Bend
</t>
  </si>
  <si>
    <t>2" Temporary Blowoff</t>
  </si>
  <si>
    <t>8" C-900 PVC Pipe</t>
  </si>
  <si>
    <t>12" C-900 PVC Pipe</t>
  </si>
  <si>
    <t>Rock Trenching</t>
  </si>
  <si>
    <t>Clearing &amp; Grubbing</t>
  </si>
  <si>
    <t>ADMINISTRATION</t>
  </si>
  <si>
    <t>Mobilization &amp; Insurance</t>
  </si>
  <si>
    <t>LS</t>
  </si>
  <si>
    <t>Stockpile Utilities Spoils (Including haul and silt fence to surround stockpile area)</t>
  </si>
  <si>
    <t>Connect to Existing Waterline</t>
  </si>
  <si>
    <t>Reconnect Existing Services</t>
  </si>
  <si>
    <t>EROSION AND SEDIMENTATION CONTROL</t>
  </si>
  <si>
    <t>WATER IMPROVEMENTS</t>
  </si>
  <si>
    <t>Remove and Replace Fence</t>
  </si>
  <si>
    <t>Fence Remove</t>
  </si>
  <si>
    <t xml:space="preserve">The design intent of these plans is for the existing GVSUD water line along Union Wine to remain in service during the construction of the proposed 16" water line. The existing waterline as shown within the plans, is based on GIS data and its location may vary. It is the contractor's responsibility to coordinate with the GVSUD inspector for minor alignment changes due to the proximity of the existing line. No additional payment shall be given for minor alignment changes like this. The cost of field alignment changes as described shall be included in the contractor's submitted bid prices. If major alignment changes are needed, the contractor shall consult with the engineer and GVSUD inspector. If additional bends are required for alignment changes, the contractor shall honor the price of pipe fitting items listed above. </t>
  </si>
  <si>
    <t>Tree Protection</t>
  </si>
  <si>
    <t>30" Steel Casing with Open Trench</t>
  </si>
  <si>
    <t>30" PVC Casing with Boring</t>
  </si>
  <si>
    <t>16" x 12" Cross</t>
  </si>
  <si>
    <t>16" x 8" reducer</t>
  </si>
  <si>
    <t>16" x 12" reducer</t>
  </si>
  <si>
    <t>16" x 16" x 8" Tee</t>
  </si>
  <si>
    <t>1300.2555 EROSION AND SEDIMENTATION CONTROL</t>
  </si>
  <si>
    <t>1300.2850 WATER IMPROVEMENTS</t>
  </si>
  <si>
    <t>16" Cap</t>
  </si>
  <si>
    <t>30" PVC Casing with Open Trench</t>
  </si>
  <si>
    <t>Air Release Valve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</si>
</sst>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_(&quot;$&quot;* \(#,##0.00\);_(&quot;$&quot;* &quot;-&quot;??_);_(@_)"/>
    <numFmt numFmtId="164" formatCode="#.#"/>
    <numFmt numFmtId="165" formatCode="####"/>
    <numFmt numFmtId="166" formatCode="#"/>
    <numFmt numFmtId="167" formatCode="#,###"/>
    <numFmt numFmtId="168" formatCode="&quot;$&quot;#,##0.00"/>
    <numFmt numFmtId="169" formatCode="0.000"/>
  </numFmts>
  <fonts count="15" x14ac:knownFonts="1">
    <font>
      <sz val="10"/>
      <name val="Arial"/>
    </font>
    <font>
      <b/>
      <sz val="10"/>
      <name val="Arial"/>
      <family val="2"/>
    </font>
    <font>
      <sz val="10"/>
      <name val="Arial"/>
      <family val="2"/>
    </font>
    <font>
      <b/>
      <sz val="14"/>
      <name val="Arial"/>
      <family val="2"/>
    </font>
    <font>
      <sz val="12"/>
      <name val="Arial"/>
      <family val="2"/>
    </font>
    <font>
      <sz val="14"/>
      <name val="Arial"/>
      <family val="2"/>
    </font>
    <font>
      <u val="singleAccounting"/>
      <sz val="10"/>
      <name val="Arial"/>
      <family val="2"/>
    </font>
    <font>
      <u/>
      <sz val="10"/>
      <name val="Arial"/>
      <family val="2"/>
    </font>
    <font>
      <sz val="12"/>
      <name val="Times New Roman"/>
      <family val="1"/>
    </font>
    <font>
      <b/>
      <sz val="12"/>
      <name val="Arial"/>
      <family val="2"/>
    </font>
    <font>
      <sz val="11"/>
      <color theme="1"/>
      <name val="Calibri"/>
      <family val="2"/>
      <scheme val="minor"/>
    </font>
    <font>
      <sz val="10"/>
      <color theme="1"/>
      <name val="Arial"/>
      <family val="2"/>
    </font>
    <font>
      <sz val="9"/>
      <name val="Arial"/>
      <family val="2"/>
    </font>
    <font>
      <b/>
      <sz val="9"/>
      <name val="Arial"/>
      <family val="2"/>
    </font>
    <font>
      <sz val="8"/>
      <name val="Arial"/>
      <family val="2"/>
    </font>
  </fonts>
  <fills count="4">
    <fill>
      <patternFill patternType="none"/>
    </fill>
    <fill>
      <patternFill patternType="gray125"/>
    </fill>
    <fill>
      <patternFill patternType="solid">
        <fgColor rgb="FFFF0000"/>
        <bgColor indexed="64"/>
      </patternFill>
    </fill>
    <fill>
      <patternFill patternType="solid">
        <fgColor theme="0"/>
        <bgColor indexed="64"/>
      </patternFill>
    </fill>
  </fills>
  <borders count="14">
    <border>
      <left/>
      <right/>
      <top/>
      <bottom/>
      <diagonal/>
    </border>
    <border>
      <left/>
      <right/>
      <top/>
      <bottom style="thin">
        <color indexed="64"/>
      </bottom>
      <diagonal/>
    </border>
    <border>
      <left/>
      <right/>
      <top style="thin">
        <color indexed="64"/>
      </top>
      <bottom style="thin">
        <color indexed="64"/>
      </bottom>
      <diagonal/>
    </border>
    <border>
      <left/>
      <right/>
      <top style="medium">
        <color indexed="64"/>
      </top>
      <bottom style="medium">
        <color indexed="64"/>
      </bottom>
      <diagonal/>
    </border>
    <border>
      <left/>
      <right/>
      <top/>
      <bottom style="medium">
        <color indexed="64"/>
      </bottom>
      <diagonal/>
    </border>
    <border>
      <left/>
      <right/>
      <top style="medium">
        <color indexed="64"/>
      </top>
      <bottom/>
      <diagonal/>
    </border>
    <border>
      <left style="medium">
        <color indexed="64"/>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s>
  <cellStyleXfs count="4">
    <xf numFmtId="0" fontId="0" fillId="0" borderId="0"/>
    <xf numFmtId="0" fontId="10" fillId="0" borderId="0"/>
    <xf numFmtId="0" fontId="2" fillId="0" borderId="0"/>
    <xf numFmtId="0" fontId="8" fillId="0" borderId="0"/>
  </cellStyleXfs>
  <cellXfs count="165">
    <xf numFmtId="0" fontId="0" fillId="0" borderId="0" xfId="0"/>
    <xf numFmtId="44" fontId="0" fillId="0" borderId="0" xfId="0" applyNumberFormat="1"/>
    <xf numFmtId="0" fontId="0" fillId="0" borderId="1" xfId="0" applyBorder="1"/>
    <xf numFmtId="0" fontId="0" fillId="0" borderId="2" xfId="0" applyBorder="1"/>
    <xf numFmtId="2" fontId="0" fillId="0" borderId="0" xfId="0" applyNumberFormat="1"/>
    <xf numFmtId="0" fontId="2" fillId="0" borderId="0" xfId="0" applyFont="1"/>
    <xf numFmtId="0" fontId="2" fillId="0" borderId="0" xfId="0" applyFont="1" applyAlignment="1">
      <alignment horizontal="center" vertical="center"/>
    </xf>
    <xf numFmtId="166" fontId="2" fillId="0" borderId="0" xfId="0" applyNumberFormat="1" applyFont="1" applyAlignment="1">
      <alignment horizontal="center" vertical="center"/>
    </xf>
    <xf numFmtId="166" fontId="1" fillId="0" borderId="3" xfId="0" applyNumberFormat="1" applyFont="1" applyBorder="1" applyAlignment="1">
      <alignment horizontal="center" vertical="center" wrapText="1"/>
    </xf>
    <xf numFmtId="2" fontId="1" fillId="0" borderId="3" xfId="0" applyNumberFormat="1" applyFont="1" applyBorder="1" applyAlignment="1">
      <alignment horizontal="center" vertical="center" wrapText="1"/>
    </xf>
    <xf numFmtId="44" fontId="6" fillId="0" borderId="0" xfId="0" applyNumberFormat="1" applyFont="1" applyAlignment="1">
      <alignment horizontal="left"/>
    </xf>
    <xf numFmtId="0" fontId="2" fillId="0" borderId="0" xfId="0" applyFont="1" applyAlignment="1">
      <alignment horizontal="right"/>
    </xf>
    <xf numFmtId="1" fontId="2" fillId="0" borderId="0" xfId="0" applyNumberFormat="1" applyFont="1" applyAlignment="1">
      <alignment horizontal="center" vertical="center"/>
    </xf>
    <xf numFmtId="44" fontId="2" fillId="0" borderId="0" xfId="0" applyNumberFormat="1" applyFont="1" applyAlignment="1">
      <alignment horizontal="left"/>
    </xf>
    <xf numFmtId="166" fontId="1" fillId="0" borderId="0" xfId="0" applyNumberFormat="1" applyFont="1" applyAlignment="1">
      <alignment horizontal="center" vertical="center" wrapText="1"/>
    </xf>
    <xf numFmtId="2" fontId="1" fillId="0" borderId="0" xfId="0" applyNumberFormat="1" applyFont="1" applyAlignment="1">
      <alignment horizontal="center" vertical="center" wrapText="1"/>
    </xf>
    <xf numFmtId="164" fontId="7" fillId="0" borderId="0" xfId="0" applyNumberFormat="1" applyFont="1" applyAlignment="1">
      <alignment horizontal="center" vertical="center"/>
    </xf>
    <xf numFmtId="164" fontId="7" fillId="0" borderId="0" xfId="0" applyNumberFormat="1" applyFont="1" applyAlignment="1">
      <alignment horizontal="left" vertical="center"/>
    </xf>
    <xf numFmtId="0" fontId="2" fillId="0" borderId="0" xfId="0" applyFont="1" applyAlignment="1">
      <alignment horizontal="left" vertical="center"/>
    </xf>
    <xf numFmtId="0" fontId="2" fillId="0" borderId="0" xfId="0" applyFont="1" applyAlignment="1">
      <alignment horizontal="right" vertical="top"/>
    </xf>
    <xf numFmtId="44" fontId="6" fillId="0" borderId="4" xfId="0" applyNumberFormat="1" applyFont="1" applyBorder="1" applyAlignment="1">
      <alignment horizontal="left"/>
    </xf>
    <xf numFmtId="166" fontId="2" fillId="0" borderId="4" xfId="0" applyNumberFormat="1" applyFont="1" applyBorder="1" applyAlignment="1">
      <alignment horizontal="center" vertical="center"/>
    </xf>
    <xf numFmtId="3" fontId="11" fillId="0" borderId="0" xfId="0" applyNumberFormat="1" applyFont="1" applyAlignment="1">
      <alignment horizontal="center" vertical="center"/>
    </xf>
    <xf numFmtId="44" fontId="2" fillId="0" borderId="4" xfId="0" applyNumberFormat="1" applyFont="1" applyBorder="1" applyAlignment="1">
      <alignment horizontal="left"/>
    </xf>
    <xf numFmtId="3" fontId="0" fillId="0" borderId="0" xfId="0" applyNumberFormat="1"/>
    <xf numFmtId="0" fontId="2" fillId="0" borderId="0" xfId="0" applyFont="1" applyAlignment="1">
      <alignment horizontal="right" vertical="center"/>
    </xf>
    <xf numFmtId="0" fontId="1" fillId="0" borderId="0" xfId="0" applyFont="1" applyAlignment="1">
      <alignment horizontal="right"/>
    </xf>
    <xf numFmtId="1" fontId="2" fillId="0" borderId="0" xfId="0" applyNumberFormat="1" applyFont="1" applyAlignment="1">
      <alignment vertical="center" wrapText="1"/>
    </xf>
    <xf numFmtId="44" fontId="1" fillId="0" borderId="0" xfId="0" applyNumberFormat="1" applyFont="1" applyAlignment="1">
      <alignment horizontal="right"/>
    </xf>
    <xf numFmtId="0" fontId="1" fillId="0" borderId="0" xfId="0" applyFont="1" applyAlignment="1">
      <alignment horizontal="right" vertical="top"/>
    </xf>
    <xf numFmtId="166" fontId="1" fillId="0" borderId="0" xfId="0" applyNumberFormat="1" applyFont="1" applyAlignment="1">
      <alignment horizontal="right" vertical="center"/>
    </xf>
    <xf numFmtId="1" fontId="2" fillId="0" borderId="4" xfId="0" applyNumberFormat="1" applyFont="1" applyBorder="1" applyAlignment="1">
      <alignment vertical="center" wrapText="1"/>
    </xf>
    <xf numFmtId="3" fontId="11" fillId="0" borderId="4" xfId="0" applyNumberFormat="1" applyFont="1" applyBorder="1" applyAlignment="1">
      <alignment horizontal="center" vertical="center"/>
    </xf>
    <xf numFmtId="167" fontId="1" fillId="0" borderId="0" xfId="0" applyNumberFormat="1" applyFont="1" applyAlignment="1">
      <alignment horizontal="center" vertical="center"/>
    </xf>
    <xf numFmtId="165" fontId="1" fillId="0" borderId="3" xfId="0" applyNumberFormat="1" applyFont="1" applyBorder="1" applyAlignment="1">
      <alignment horizontal="center" vertical="center"/>
    </xf>
    <xf numFmtId="166" fontId="1" fillId="0" borderId="0" xfId="0" applyNumberFormat="1" applyFont="1" applyAlignment="1">
      <alignment horizontal="center" vertical="center"/>
    </xf>
    <xf numFmtId="166" fontId="1" fillId="0" borderId="0" xfId="0" applyNumberFormat="1" applyFont="1" applyAlignment="1">
      <alignment horizontal="left" vertical="center"/>
    </xf>
    <xf numFmtId="2" fontId="1" fillId="0" borderId="0" xfId="0" applyNumberFormat="1" applyFont="1" applyAlignment="1">
      <alignment horizontal="center" vertical="center"/>
    </xf>
    <xf numFmtId="168" fontId="1" fillId="0" borderId="0" xfId="0" applyNumberFormat="1" applyFont="1" applyAlignment="1">
      <alignment horizontal="right"/>
    </xf>
    <xf numFmtId="2" fontId="2" fillId="0" borderId="0" xfId="0" applyNumberFormat="1" applyFont="1"/>
    <xf numFmtId="0" fontId="5" fillId="0" borderId="0" xfId="0" applyFont="1" applyAlignment="1">
      <alignment vertical="center" wrapText="1"/>
    </xf>
    <xf numFmtId="0" fontId="0" fillId="0" borderId="0" xfId="0" applyAlignment="1">
      <alignment horizontal="center"/>
    </xf>
    <xf numFmtId="1" fontId="2" fillId="0" borderId="0" xfId="0" applyNumberFormat="1" applyFont="1" applyAlignment="1">
      <alignment horizontal="left" vertical="center"/>
    </xf>
    <xf numFmtId="167" fontId="3" fillId="0" borderId="0" xfId="0" applyNumberFormat="1" applyFont="1" applyAlignment="1">
      <alignment horizontal="center" vertical="center"/>
    </xf>
    <xf numFmtId="166" fontId="2" fillId="0" borderId="0" xfId="0" applyNumberFormat="1" applyFont="1" applyAlignment="1">
      <alignment horizontal="left" vertical="center"/>
    </xf>
    <xf numFmtId="165" fontId="1" fillId="0" borderId="0" xfId="0" applyNumberFormat="1" applyFont="1" applyAlignment="1">
      <alignment horizontal="center" vertical="center"/>
    </xf>
    <xf numFmtId="0" fontId="1" fillId="0" borderId="0" xfId="0" applyFont="1" applyAlignment="1">
      <alignment horizontal="center" vertical="center"/>
    </xf>
    <xf numFmtId="164" fontId="1" fillId="0" borderId="11" xfId="0" applyNumberFormat="1" applyFont="1" applyBorder="1" applyAlignment="1">
      <alignment horizontal="center" vertical="center"/>
    </xf>
    <xf numFmtId="0" fontId="1" fillId="0" borderId="12" xfId="0" applyFont="1" applyBorder="1" applyAlignment="1">
      <alignment horizontal="center" vertical="center"/>
    </xf>
    <xf numFmtId="44" fontId="6" fillId="0" borderId="8" xfId="0" applyNumberFormat="1" applyFont="1" applyBorder="1" applyAlignment="1">
      <alignment horizontal="left"/>
    </xf>
    <xf numFmtId="0" fontId="2" fillId="0" borderId="7" xfId="0" applyFont="1" applyBorder="1" applyAlignment="1">
      <alignment horizontal="center" vertical="center"/>
    </xf>
    <xf numFmtId="166" fontId="2" fillId="0" borderId="7" xfId="0" applyNumberFormat="1" applyFont="1" applyBorder="1" applyAlignment="1">
      <alignment horizontal="center" vertical="center"/>
    </xf>
    <xf numFmtId="0" fontId="2" fillId="0" borderId="0" xfId="0" applyFont="1" applyAlignment="1">
      <alignment horizontal="left" vertical="top" wrapText="1"/>
    </xf>
    <xf numFmtId="0" fontId="0" fillId="2" borderId="0" xfId="0" applyFill="1"/>
    <xf numFmtId="44" fontId="6" fillId="0" borderId="5" xfId="0" applyNumberFormat="1" applyFont="1" applyBorder="1" applyAlignment="1">
      <alignment horizontal="left"/>
    </xf>
    <xf numFmtId="14" fontId="0" fillId="0" borderId="0" xfId="0" applyNumberFormat="1" applyAlignment="1">
      <alignment horizontal="right"/>
    </xf>
    <xf numFmtId="0" fontId="2" fillId="0" borderId="0" xfId="0" applyFont="1" applyAlignment="1">
      <alignment horizontal="left" vertical="top"/>
    </xf>
    <xf numFmtId="168" fontId="1" fillId="0" borderId="5" xfId="0" applyNumberFormat="1" applyFont="1" applyBorder="1" applyAlignment="1">
      <alignment horizontal="right"/>
    </xf>
    <xf numFmtId="0" fontId="0" fillId="0" borderId="4" xfId="0" applyBorder="1"/>
    <xf numFmtId="0" fontId="0" fillId="0" borderId="3" xfId="0" applyBorder="1"/>
    <xf numFmtId="166" fontId="2" fillId="0" borderId="0" xfId="0" applyNumberFormat="1" applyFont="1" applyAlignment="1">
      <alignment vertical="center" wrapText="1"/>
    </xf>
    <xf numFmtId="0" fontId="11" fillId="0" borderId="0" xfId="0" applyFont="1" applyAlignment="1">
      <alignment vertical="center" wrapText="1"/>
    </xf>
    <xf numFmtId="0" fontId="11" fillId="0" borderId="0" xfId="0" applyFont="1" applyAlignment="1">
      <alignment horizontal="center" vertical="center"/>
    </xf>
    <xf numFmtId="166" fontId="2" fillId="0" borderId="0" xfId="0" applyNumberFormat="1" applyFont="1" applyAlignment="1">
      <alignment vertical="center"/>
    </xf>
    <xf numFmtId="0" fontId="11" fillId="0" borderId="0" xfId="0" applyFont="1" applyAlignment="1">
      <alignment vertical="center"/>
    </xf>
    <xf numFmtId="0" fontId="4" fillId="0" borderId="0" xfId="0" applyFont="1"/>
    <xf numFmtId="0" fontId="4" fillId="0" borderId="4" xfId="0" applyFont="1" applyBorder="1"/>
    <xf numFmtId="0" fontId="4" fillId="0" borderId="3" xfId="0" applyFont="1" applyBorder="1"/>
    <xf numFmtId="1" fontId="2" fillId="0" borderId="0" xfId="0" applyNumberFormat="1" applyFont="1" applyAlignment="1">
      <alignment vertical="center"/>
    </xf>
    <xf numFmtId="0" fontId="0" fillId="0" borderId="0" xfId="0" applyAlignment="1">
      <alignment vertical="center"/>
    </xf>
    <xf numFmtId="0" fontId="2" fillId="0" borderId="0" xfId="0" applyFont="1" applyAlignment="1">
      <alignment vertical="center"/>
    </xf>
    <xf numFmtId="0" fontId="2" fillId="0" borderId="0" xfId="2"/>
    <xf numFmtId="2" fontId="2" fillId="0" borderId="0" xfId="2" applyNumberFormat="1"/>
    <xf numFmtId="0" fontId="2" fillId="0" borderId="2" xfId="2" applyBorder="1"/>
    <xf numFmtId="0" fontId="1" fillId="0" borderId="0" xfId="2" applyFont="1" applyAlignment="1">
      <alignment horizontal="right"/>
    </xf>
    <xf numFmtId="44" fontId="2" fillId="0" borderId="0" xfId="2" applyNumberFormat="1"/>
    <xf numFmtId="0" fontId="2" fillId="0" borderId="1" xfId="2" applyBorder="1"/>
    <xf numFmtId="0" fontId="1" fillId="0" borderId="0" xfId="2" applyFont="1" applyAlignment="1">
      <alignment horizontal="right" vertical="top"/>
    </xf>
    <xf numFmtId="0" fontId="2" fillId="0" borderId="0" xfId="2" applyAlignment="1">
      <alignment horizontal="right" vertical="top"/>
    </xf>
    <xf numFmtId="44" fontId="2" fillId="0" borderId="0" xfId="2" applyNumberFormat="1" applyAlignment="1">
      <alignment horizontal="left"/>
    </xf>
    <xf numFmtId="44" fontId="1" fillId="0" borderId="0" xfId="2" applyNumberFormat="1" applyFont="1" applyAlignment="1">
      <alignment horizontal="right"/>
    </xf>
    <xf numFmtId="166" fontId="2" fillId="0" borderId="0" xfId="2" applyNumberFormat="1" applyAlignment="1">
      <alignment horizontal="center" vertical="center"/>
    </xf>
    <xf numFmtId="166" fontId="2" fillId="0" borderId="0" xfId="2" applyNumberFormat="1" applyAlignment="1">
      <alignment horizontal="left" vertical="center"/>
    </xf>
    <xf numFmtId="1" fontId="2" fillId="0" borderId="0" xfId="2" applyNumberFormat="1" applyAlignment="1">
      <alignment horizontal="center" vertical="center"/>
    </xf>
    <xf numFmtId="0" fontId="2" fillId="0" borderId="0" xfId="2" applyAlignment="1">
      <alignment horizontal="center" vertical="center"/>
    </xf>
    <xf numFmtId="44" fontId="6" fillId="0" borderId="0" xfId="2" applyNumberFormat="1" applyFont="1" applyAlignment="1">
      <alignment horizontal="left"/>
    </xf>
    <xf numFmtId="44" fontId="6" fillId="0" borderId="10" xfId="2" applyNumberFormat="1" applyFont="1" applyBorder="1" applyAlignment="1">
      <alignment horizontal="left"/>
    </xf>
    <xf numFmtId="44" fontId="6" fillId="0" borderId="4" xfId="2" applyNumberFormat="1" applyFont="1" applyBorder="1" applyAlignment="1">
      <alignment horizontal="left"/>
    </xf>
    <xf numFmtId="3" fontId="2" fillId="0" borderId="4" xfId="2" applyNumberFormat="1" applyBorder="1" applyAlignment="1">
      <alignment horizontal="center" vertical="center"/>
    </xf>
    <xf numFmtId="166" fontId="2" fillId="0" borderId="4" xfId="2" applyNumberFormat="1" applyBorder="1" applyAlignment="1">
      <alignment horizontal="center" vertical="center"/>
    </xf>
    <xf numFmtId="166" fontId="2" fillId="0" borderId="4" xfId="2" applyNumberFormat="1" applyBorder="1" applyAlignment="1">
      <alignment horizontal="left" vertical="center"/>
    </xf>
    <xf numFmtId="0" fontId="2" fillId="0" borderId="9" xfId="2" applyBorder="1" applyAlignment="1">
      <alignment horizontal="center" vertical="center"/>
    </xf>
    <xf numFmtId="44" fontId="6" fillId="0" borderId="8" xfId="2" applyNumberFormat="1" applyFont="1" applyBorder="1" applyAlignment="1">
      <alignment horizontal="left"/>
    </xf>
    <xf numFmtId="3" fontId="2" fillId="0" borderId="0" xfId="2" applyNumberFormat="1" applyAlignment="1">
      <alignment horizontal="center" vertical="center"/>
    </xf>
    <xf numFmtId="0" fontId="2" fillId="0" borderId="7" xfId="2" applyBorder="1" applyAlignment="1">
      <alignment horizontal="center" vertical="center"/>
    </xf>
    <xf numFmtId="0" fontId="1" fillId="0" borderId="12" xfId="2" applyFont="1" applyBorder="1" applyAlignment="1">
      <alignment horizontal="center" vertical="center"/>
    </xf>
    <xf numFmtId="166" fontId="1" fillId="0" borderId="3" xfId="2" applyNumberFormat="1" applyFont="1" applyBorder="1" applyAlignment="1">
      <alignment horizontal="center" vertical="center" wrapText="1"/>
    </xf>
    <xf numFmtId="2" fontId="1" fillId="0" borderId="3" xfId="2" applyNumberFormat="1" applyFont="1" applyBorder="1" applyAlignment="1">
      <alignment horizontal="center" vertical="center" wrapText="1"/>
    </xf>
    <xf numFmtId="165" fontId="1" fillId="0" borderId="3" xfId="2" applyNumberFormat="1" applyFont="1" applyBorder="1" applyAlignment="1">
      <alignment horizontal="center" vertical="center"/>
    </xf>
    <xf numFmtId="164" fontId="1" fillId="0" borderId="11" xfId="2" applyNumberFormat="1" applyFont="1" applyBorder="1" applyAlignment="1">
      <alignment horizontal="center" vertical="center"/>
    </xf>
    <xf numFmtId="167" fontId="3" fillId="0" borderId="0" xfId="2" applyNumberFormat="1" applyFont="1" applyAlignment="1">
      <alignment horizontal="center" vertical="center"/>
    </xf>
    <xf numFmtId="0" fontId="5" fillId="0" borderId="0" xfId="2" applyFont="1" applyAlignment="1">
      <alignment vertical="top" wrapText="1"/>
    </xf>
    <xf numFmtId="0" fontId="2" fillId="0" borderId="9" xfId="0" applyFont="1" applyBorder="1" applyAlignment="1">
      <alignment horizontal="center" vertical="center"/>
    </xf>
    <xf numFmtId="0" fontId="2" fillId="0" borderId="6" xfId="0" applyFont="1" applyBorder="1" applyAlignment="1">
      <alignment horizontal="center" vertical="center"/>
    </xf>
    <xf numFmtId="165" fontId="1" fillId="0" borderId="11" xfId="0" applyNumberFormat="1" applyFont="1" applyBorder="1" applyAlignment="1">
      <alignment horizontal="center" vertical="center"/>
    </xf>
    <xf numFmtId="169" fontId="2" fillId="0" borderId="0" xfId="0" applyNumberFormat="1" applyFont="1"/>
    <xf numFmtId="1" fontId="2" fillId="0" borderId="0" xfId="0" applyNumberFormat="1" applyFont="1"/>
    <xf numFmtId="44" fontId="2" fillId="0" borderId="5" xfId="0" applyNumberFormat="1" applyFont="1" applyBorder="1" applyAlignment="1">
      <alignment horizontal="left"/>
    </xf>
    <xf numFmtId="1" fontId="1" fillId="0" borderId="0" xfId="0" applyNumberFormat="1" applyFont="1" applyAlignment="1">
      <alignment vertical="center" wrapText="1"/>
    </xf>
    <xf numFmtId="0" fontId="2" fillId="3" borderId="0" xfId="0" applyFont="1" applyFill="1" applyAlignment="1">
      <alignment horizontal="center"/>
    </xf>
    <xf numFmtId="0" fontId="12" fillId="0" borderId="0" xfId="0" applyFont="1" applyAlignment="1">
      <alignment horizontal="left" vertical="top" wrapText="1"/>
    </xf>
    <xf numFmtId="1" fontId="1" fillId="0" borderId="0" xfId="0" applyNumberFormat="1" applyFont="1" applyAlignment="1">
      <alignment horizontal="left" vertical="top" wrapText="1"/>
    </xf>
    <xf numFmtId="0" fontId="12" fillId="0" borderId="0" xfId="0" applyFont="1" applyAlignment="1">
      <alignment vertical="top" wrapText="1"/>
    </xf>
    <xf numFmtId="0" fontId="5" fillId="0" borderId="0" xfId="0" applyFont="1" applyAlignment="1">
      <alignment horizontal="center" vertical="center" wrapText="1"/>
    </xf>
    <xf numFmtId="167" fontId="3" fillId="0" borderId="0" xfId="0" applyNumberFormat="1" applyFont="1" applyAlignment="1">
      <alignment horizontal="center" vertical="center"/>
    </xf>
    <xf numFmtId="0" fontId="2" fillId="0" borderId="0" xfId="2" applyAlignment="1">
      <alignment horizontal="left" vertical="top" wrapText="1"/>
    </xf>
    <xf numFmtId="0" fontId="9" fillId="0" borderId="0" xfId="2" applyFont="1" applyAlignment="1">
      <alignment horizontal="center" vertical="top" wrapText="1"/>
    </xf>
    <xf numFmtId="167" fontId="9" fillId="0" borderId="4" xfId="2" applyNumberFormat="1" applyFont="1" applyBorder="1" applyAlignment="1">
      <alignment horizontal="left" vertical="center"/>
    </xf>
    <xf numFmtId="0" fontId="1" fillId="0" borderId="0" xfId="2" applyFont="1" applyAlignment="1">
      <alignment horizontal="left" vertical="top" wrapText="1"/>
    </xf>
    <xf numFmtId="0" fontId="9" fillId="0" borderId="0" xfId="0" applyFont="1" applyAlignment="1">
      <alignment horizontal="center" vertical="top" wrapText="1"/>
    </xf>
    <xf numFmtId="167" fontId="9" fillId="0" borderId="0" xfId="0" applyNumberFormat="1" applyFont="1" applyAlignment="1">
      <alignment horizontal="left" vertical="center"/>
    </xf>
    <xf numFmtId="1" fontId="2" fillId="0" borderId="0" xfId="0" applyNumberFormat="1" applyFont="1" applyAlignment="1">
      <alignment horizontal="left" vertical="center" wrapText="1"/>
    </xf>
    <xf numFmtId="0" fontId="2" fillId="0" borderId="0" xfId="0" applyFont="1" applyAlignment="1">
      <alignment horizontal="left" vertical="top" wrapText="1"/>
    </xf>
    <xf numFmtId="1" fontId="2" fillId="0" borderId="0" xfId="0" applyNumberFormat="1" applyFont="1" applyAlignment="1">
      <alignment horizontal="left" vertical="top" wrapText="1"/>
    </xf>
    <xf numFmtId="165" fontId="2" fillId="0" borderId="4" xfId="0" applyNumberFormat="1" applyFont="1" applyBorder="1" applyAlignment="1">
      <alignment horizontal="left" vertical="center"/>
    </xf>
    <xf numFmtId="166" fontId="2" fillId="0" borderId="4" xfId="0" applyNumberFormat="1" applyFont="1" applyBorder="1" applyAlignment="1">
      <alignment horizontal="center" vertical="center" wrapText="1"/>
    </xf>
    <xf numFmtId="3" fontId="0" fillId="0" borderId="4" xfId="0" applyNumberFormat="1" applyBorder="1" applyAlignment="1">
      <alignment horizontal="center" vertical="center"/>
    </xf>
    <xf numFmtId="44" fontId="6" fillId="0" borderId="10" xfId="0" applyNumberFormat="1" applyFont="1" applyBorder="1" applyAlignment="1">
      <alignment horizontal="left"/>
    </xf>
    <xf numFmtId="0" fontId="2" fillId="0" borderId="0" xfId="0" applyFont="1" applyBorder="1" applyAlignment="1">
      <alignment horizontal="center" vertical="center"/>
    </xf>
    <xf numFmtId="44" fontId="6" fillId="0" borderId="0" xfId="0" applyNumberFormat="1" applyFont="1" applyBorder="1" applyAlignment="1">
      <alignment horizontal="left"/>
    </xf>
    <xf numFmtId="165" fontId="2" fillId="0" borderId="0" xfId="0" applyNumberFormat="1" applyFont="1" applyBorder="1" applyAlignment="1">
      <alignment horizontal="left" vertical="center"/>
    </xf>
    <xf numFmtId="166" fontId="2" fillId="0" borderId="0" xfId="0" applyNumberFormat="1" applyFont="1" applyBorder="1" applyAlignment="1">
      <alignment horizontal="center" vertical="center" wrapText="1"/>
    </xf>
    <xf numFmtId="3" fontId="0" fillId="0" borderId="0" xfId="0" applyNumberFormat="1" applyBorder="1" applyAlignment="1">
      <alignment horizontal="center" vertical="center"/>
    </xf>
    <xf numFmtId="166" fontId="2" fillId="0" borderId="0" xfId="0" applyNumberFormat="1" applyFont="1" applyFill="1" applyAlignment="1">
      <alignment horizontal="center" vertical="center" wrapText="1"/>
    </xf>
    <xf numFmtId="3" fontId="0" fillId="0" borderId="0" xfId="0" applyNumberFormat="1" applyFill="1" applyAlignment="1">
      <alignment horizontal="center" vertical="center"/>
    </xf>
    <xf numFmtId="44" fontId="6" fillId="0" borderId="0" xfId="0" applyNumberFormat="1" applyFont="1" applyFill="1" applyAlignment="1">
      <alignment horizontal="left"/>
    </xf>
    <xf numFmtId="165" fontId="2" fillId="0" borderId="0" xfId="0" applyNumberFormat="1" applyFont="1" applyFill="1" applyAlignment="1">
      <alignment horizontal="left" vertical="center"/>
    </xf>
    <xf numFmtId="3" fontId="2" fillId="0" borderId="0" xfId="0" applyNumberFormat="1" applyFont="1" applyAlignment="1">
      <alignment horizontal="center" vertical="center"/>
    </xf>
    <xf numFmtId="0" fontId="11" fillId="0" borderId="0" xfId="0" applyFont="1" applyFill="1" applyAlignment="1">
      <alignment vertical="center"/>
    </xf>
    <xf numFmtId="166" fontId="2" fillId="0" borderId="0" xfId="0" applyNumberFormat="1" applyFont="1" applyFill="1" applyAlignment="1">
      <alignment vertical="center" wrapText="1"/>
    </xf>
    <xf numFmtId="166" fontId="2" fillId="0" borderId="0" xfId="0" applyNumberFormat="1" applyFont="1" applyFill="1" applyAlignment="1">
      <alignment horizontal="center" vertical="center"/>
    </xf>
    <xf numFmtId="165" fontId="2" fillId="0" borderId="4" xfId="0" applyNumberFormat="1" applyFont="1" applyFill="1" applyBorder="1" applyAlignment="1">
      <alignment horizontal="left" vertical="center" wrapText="1"/>
    </xf>
    <xf numFmtId="166" fontId="2" fillId="0" borderId="4" xfId="0" applyNumberFormat="1" applyFont="1" applyFill="1" applyBorder="1" applyAlignment="1">
      <alignment horizontal="center" vertical="center" wrapText="1"/>
    </xf>
    <xf numFmtId="3" fontId="0" fillId="0" borderId="4" xfId="0" applyNumberFormat="1" applyFill="1" applyBorder="1" applyAlignment="1">
      <alignment horizontal="center" vertical="center"/>
    </xf>
    <xf numFmtId="0" fontId="2" fillId="0" borderId="4" xfId="0" applyFont="1" applyBorder="1"/>
    <xf numFmtId="1" fontId="2" fillId="0" borderId="0" xfId="0" applyNumberFormat="1" applyFont="1" applyFill="1" applyAlignment="1">
      <alignment horizontal="left" vertical="top" wrapText="1"/>
    </xf>
    <xf numFmtId="166" fontId="2" fillId="0" borderId="0" xfId="0" applyNumberFormat="1" applyFont="1" applyBorder="1" applyAlignment="1">
      <alignment horizontal="center" vertical="center"/>
    </xf>
    <xf numFmtId="0" fontId="2" fillId="0" borderId="9" xfId="0" applyFont="1" applyBorder="1"/>
    <xf numFmtId="0" fontId="2" fillId="0" borderId="10" xfId="0" applyFont="1" applyBorder="1"/>
    <xf numFmtId="0" fontId="0" fillId="0" borderId="0" xfId="0" applyBorder="1"/>
    <xf numFmtId="1" fontId="1" fillId="0" borderId="0" xfId="0" applyNumberFormat="1" applyFont="1" applyBorder="1" applyAlignment="1">
      <alignment vertical="center" wrapText="1"/>
    </xf>
    <xf numFmtId="3" fontId="11" fillId="0" borderId="0" xfId="0" applyNumberFormat="1" applyFont="1" applyBorder="1" applyAlignment="1">
      <alignment horizontal="center" vertical="center"/>
    </xf>
    <xf numFmtId="166" fontId="2" fillId="0" borderId="0" xfId="0" applyNumberFormat="1" applyFont="1" applyBorder="1" applyAlignment="1">
      <alignment horizontal="left" vertical="center"/>
    </xf>
    <xf numFmtId="44" fontId="1" fillId="0" borderId="0" xfId="0" applyNumberFormat="1" applyFont="1" applyBorder="1" applyAlignment="1">
      <alignment horizontal="right"/>
    </xf>
    <xf numFmtId="1" fontId="2" fillId="0" borderId="0" xfId="0" applyNumberFormat="1" applyFont="1" applyBorder="1" applyAlignment="1">
      <alignment horizontal="left" vertical="center"/>
    </xf>
    <xf numFmtId="1" fontId="2" fillId="0" borderId="0" xfId="0" applyNumberFormat="1" applyFont="1" applyBorder="1" applyAlignment="1">
      <alignment horizontal="center" vertical="center"/>
    </xf>
    <xf numFmtId="165" fontId="2" fillId="0" borderId="5" xfId="0" applyNumberFormat="1" applyFont="1" applyBorder="1" applyAlignment="1">
      <alignment horizontal="left" vertical="center"/>
    </xf>
    <xf numFmtId="166" fontId="2" fillId="0" borderId="5" xfId="0" applyNumberFormat="1" applyFont="1" applyBorder="1" applyAlignment="1">
      <alignment horizontal="center" vertical="center" wrapText="1"/>
    </xf>
    <xf numFmtId="3" fontId="0" fillId="0" borderId="5" xfId="0" applyNumberFormat="1" applyBorder="1" applyAlignment="1">
      <alignment horizontal="center" vertical="center"/>
    </xf>
    <xf numFmtId="44" fontId="6" fillId="0" borderId="13" xfId="0" applyNumberFormat="1" applyFont="1" applyBorder="1" applyAlignment="1">
      <alignment horizontal="left"/>
    </xf>
    <xf numFmtId="166" fontId="2" fillId="0" borderId="0" xfId="0" applyNumberFormat="1" applyFont="1" applyBorder="1" applyAlignment="1">
      <alignment vertical="center"/>
    </xf>
    <xf numFmtId="165" fontId="2" fillId="0" borderId="0" xfId="0" applyNumberFormat="1" applyFont="1" applyFill="1" applyBorder="1" applyAlignment="1">
      <alignment horizontal="left" vertical="center" wrapText="1"/>
    </xf>
    <xf numFmtId="166" fontId="2" fillId="0" borderId="0" xfId="0" applyNumberFormat="1" applyFont="1" applyFill="1" applyBorder="1" applyAlignment="1">
      <alignment horizontal="center" vertical="center" wrapText="1"/>
    </xf>
    <xf numFmtId="3" fontId="0" fillId="0" borderId="0" xfId="0" applyNumberFormat="1" applyFill="1" applyBorder="1" applyAlignment="1">
      <alignment horizontal="center" vertical="center"/>
    </xf>
    <xf numFmtId="0" fontId="11" fillId="0" borderId="0" xfId="0" applyFont="1" applyFill="1" applyAlignment="1">
      <alignment vertical="center" wrapText="1"/>
    </xf>
  </cellXfs>
  <cellStyles count="4">
    <cellStyle name="Normal" xfId="0" builtinId="0"/>
    <cellStyle name="Normal 2" xfId="1" xr:uid="{00000000-0005-0000-0000-000001000000}"/>
    <cellStyle name="Normal 3" xfId="2" xr:uid="{00000000-0005-0000-0000-000002000000}"/>
    <cellStyle name="Normal 6" xfId="3" xr:uid="{00000000-0005-0000-0000-000003000000}"/>
  </cellStyles>
  <dxfs count="0"/>
  <tableStyles count="0" defaultTableStyle="TableStyleMedium9" defaultPivotStyle="PivotStyleLight16"/>
  <colors>
    <mruColors>
      <color rgb="FF00FFFF"/>
      <color rgb="FFFFFF00"/>
      <color rgb="FFFF6600"/>
      <color rgb="FFFF9933"/>
      <color rgb="FF0000FF"/>
      <color rgb="FF66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microsoft.com/office/2017/10/relationships/person" Target="persons/person.xml"/></Relationships>
</file>

<file path=xl/drawings/drawing1.xml><?xml version="1.0" encoding="utf-8"?>
<xdr:wsDr xmlns:xdr="http://schemas.openxmlformats.org/drawingml/2006/spreadsheetDrawing" xmlns:a="http://schemas.openxmlformats.org/drawingml/2006/main">
  <xdr:oneCellAnchor>
    <xdr:from>
      <xdr:col>8</xdr:col>
      <xdr:colOff>171450</xdr:colOff>
      <xdr:row>14</xdr:row>
      <xdr:rowOff>133350</xdr:rowOff>
    </xdr:from>
    <xdr:ext cx="246755" cy="172227"/>
    <xdr:sp macro="" textlink="">
      <xdr:nvSpPr>
        <xdr:cNvPr id="2" name="TextBox 1">
          <a:extLst>
            <a:ext uri="{FF2B5EF4-FFF2-40B4-BE49-F238E27FC236}">
              <a16:creationId xmlns:a16="http://schemas.microsoft.com/office/drawing/2014/main" id="{FCAD51E3-8F34-5A77-3FF9-F11F2E1BF82B}"/>
            </a:ext>
          </a:extLst>
        </xdr:cNvPr>
        <xdr:cNvSpPr txBox="1"/>
      </xdr:nvSpPr>
      <xdr:spPr>
        <a:xfrm>
          <a:off x="8296275" y="3171825"/>
          <a:ext cx="24675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endParaRPr lang="en-US" sz="1100"/>
        </a:p>
      </xdr:txBody>
    </xdr:sp>
    <xdr:clientData/>
  </xdr:one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31"/>
  <sheetViews>
    <sheetView view="pageBreakPreview" zoomScaleNormal="100" zoomScaleSheetLayoutView="100" workbookViewId="0">
      <selection activeCell="I7" sqref="I7"/>
    </sheetView>
  </sheetViews>
  <sheetFormatPr defaultRowHeight="12.75" x14ac:dyDescent="0.2"/>
  <cols>
    <col min="1" max="1" width="8.42578125" customWidth="1"/>
    <col min="2" max="2" width="18.85546875" customWidth="1"/>
    <col min="3" max="3" width="7.28515625" customWidth="1"/>
    <col min="4" max="4" width="34.85546875" customWidth="1"/>
    <col min="5" max="5" width="17.42578125" style="4" customWidth="1"/>
    <col min="6" max="6" width="12.85546875" customWidth="1"/>
    <col min="7" max="7" width="13.42578125" customWidth="1"/>
    <col min="8" max="8" width="12.28515625" bestFit="1" customWidth="1"/>
  </cols>
  <sheetData>
    <row r="1" spans="1:8" x14ac:dyDescent="0.2">
      <c r="E1"/>
      <c r="F1" s="55">
        <v>46079</v>
      </c>
    </row>
    <row r="2" spans="1:8" x14ac:dyDescent="0.2">
      <c r="E2" s="11" t="s">
        <v>0</v>
      </c>
      <c r="F2" s="105">
        <v>337.11500000000001</v>
      </c>
    </row>
    <row r="3" spans="1:8" ht="48" customHeight="1" x14ac:dyDescent="0.2">
      <c r="C3" s="113" t="s">
        <v>87</v>
      </c>
      <c r="D3" s="113"/>
      <c r="E3" s="113"/>
    </row>
    <row r="4" spans="1:8" ht="12.75" customHeight="1" x14ac:dyDescent="0.2">
      <c r="C4" s="40"/>
      <c r="D4" s="40"/>
      <c r="E4" s="40"/>
    </row>
    <row r="5" spans="1:8" ht="21.75" customHeight="1" thickBot="1" x14ac:dyDescent="0.25">
      <c r="B5" s="65" t="s">
        <v>37</v>
      </c>
      <c r="C5" s="66"/>
      <c r="D5" s="66"/>
      <c r="E5" s="65"/>
    </row>
    <row r="6" spans="1:8" ht="21.75" customHeight="1" thickBot="1" x14ac:dyDescent="0.25">
      <c r="B6" s="65" t="s">
        <v>38</v>
      </c>
      <c r="C6" s="67"/>
      <c r="D6" s="67"/>
      <c r="E6" s="65"/>
    </row>
    <row r="7" spans="1:8" ht="21.75" customHeight="1" thickBot="1" x14ac:dyDescent="0.25">
      <c r="B7" s="65" t="s">
        <v>39</v>
      </c>
      <c r="C7" s="65"/>
      <c r="D7" s="67"/>
      <c r="E7" s="65"/>
    </row>
    <row r="8" spans="1:8" ht="21.75" customHeight="1" thickBot="1" x14ac:dyDescent="0.25">
      <c r="B8" s="65" t="s">
        <v>40</v>
      </c>
      <c r="C8" s="66"/>
      <c r="D8" s="66"/>
      <c r="E8" s="65"/>
    </row>
    <row r="9" spans="1:8" ht="7.5" customHeight="1" x14ac:dyDescent="0.2">
      <c r="A9" s="114"/>
      <c r="B9" s="114"/>
      <c r="C9" s="114"/>
      <c r="D9" s="114"/>
      <c r="E9" s="114"/>
      <c r="F9" s="43"/>
    </row>
    <row r="10" spans="1:8" ht="22.5" customHeight="1" x14ac:dyDescent="0.2">
      <c r="A10" s="16"/>
      <c r="B10" s="17" t="s">
        <v>1</v>
      </c>
      <c r="C10" s="45"/>
      <c r="D10" s="14"/>
      <c r="E10" s="15"/>
      <c r="F10" s="14"/>
      <c r="G10" s="46"/>
    </row>
    <row r="11" spans="1:8" ht="21.75" customHeight="1" thickBot="1" x14ac:dyDescent="0.4">
      <c r="A11" s="18"/>
      <c r="B11" s="18" t="s">
        <v>97</v>
      </c>
      <c r="C11" s="44"/>
      <c r="D11" s="7"/>
      <c r="E11" s="23">
        <f>ADMINISTRATION!F8</f>
        <v>0</v>
      </c>
      <c r="F11" s="10"/>
      <c r="G11" s="10"/>
      <c r="H11" s="1"/>
    </row>
    <row r="12" spans="1:8" ht="7.5" customHeight="1" x14ac:dyDescent="0.2">
      <c r="A12" s="35"/>
      <c r="B12" s="35"/>
      <c r="C12" s="36"/>
      <c r="D12" s="35"/>
      <c r="E12" s="37"/>
      <c r="F12" s="35"/>
    </row>
    <row r="13" spans="1:8" ht="21.75" customHeight="1" thickBot="1" x14ac:dyDescent="0.4">
      <c r="A13" s="18"/>
      <c r="B13" s="18" t="s">
        <v>115</v>
      </c>
      <c r="C13" s="44"/>
      <c r="D13" s="7"/>
      <c r="E13" s="23">
        <f>'1300.2555 Clearing TPDES'!F14</f>
        <v>0</v>
      </c>
      <c r="F13" s="10"/>
      <c r="G13" s="10"/>
      <c r="H13" s="1"/>
    </row>
    <row r="14" spans="1:8" ht="7.5" customHeight="1" x14ac:dyDescent="0.2">
      <c r="A14" s="35"/>
      <c r="B14" s="35"/>
      <c r="C14" s="36"/>
      <c r="D14" s="35"/>
      <c r="E14" s="37"/>
      <c r="F14" s="35"/>
    </row>
    <row r="15" spans="1:8" ht="21.75" customHeight="1" thickBot="1" x14ac:dyDescent="0.4">
      <c r="A15" s="6"/>
      <c r="B15" s="68" t="s">
        <v>116</v>
      </c>
      <c r="C15" s="69"/>
      <c r="D15" s="7"/>
      <c r="E15" s="23">
        <f>'1300.2850 Water'!F30</f>
        <v>0</v>
      </c>
      <c r="F15" s="10"/>
      <c r="G15" s="10"/>
      <c r="H15" s="1"/>
    </row>
    <row r="16" spans="1:8" ht="7.5" customHeight="1" x14ac:dyDescent="0.2">
      <c r="A16" s="35"/>
      <c r="B16" s="35"/>
      <c r="C16" s="36"/>
      <c r="D16" s="35"/>
      <c r="E16" s="37"/>
      <c r="F16" s="35"/>
    </row>
    <row r="17" spans="1:8" ht="7.5" customHeight="1" x14ac:dyDescent="0.2">
      <c r="A17" s="35"/>
      <c r="B17" s="35"/>
      <c r="C17" s="36"/>
      <c r="D17" s="35"/>
      <c r="E17" s="37"/>
      <c r="F17" s="35"/>
    </row>
    <row r="18" spans="1:8" ht="21.75" customHeight="1" thickBot="1" x14ac:dyDescent="0.4">
      <c r="A18" s="6"/>
      <c r="B18" s="42"/>
      <c r="C18" s="44"/>
      <c r="D18" s="30" t="s">
        <v>3</v>
      </c>
      <c r="E18" s="23">
        <f>SUM(E11:E16)</f>
        <v>0</v>
      </c>
      <c r="F18" s="10"/>
      <c r="G18" s="10"/>
      <c r="H18" s="1"/>
    </row>
    <row r="19" spans="1:8" ht="10.5" customHeight="1" x14ac:dyDescent="0.35">
      <c r="A19" s="6"/>
      <c r="B19" s="42"/>
      <c r="C19" s="44"/>
      <c r="D19" s="30"/>
      <c r="E19" s="107"/>
      <c r="F19" s="10"/>
      <c r="G19" s="10"/>
      <c r="H19" s="1"/>
    </row>
    <row r="20" spans="1:8" ht="21.75" customHeight="1" thickBot="1" x14ac:dyDescent="0.4">
      <c r="A20" s="6"/>
      <c r="B20" s="70" t="s">
        <v>78</v>
      </c>
      <c r="C20" s="70"/>
      <c r="D20" s="7"/>
      <c r="E20" s="23">
        <v>0</v>
      </c>
      <c r="F20" s="10"/>
      <c r="G20" s="10"/>
      <c r="H20" s="1"/>
    </row>
    <row r="21" spans="1:8" ht="7.5" customHeight="1" x14ac:dyDescent="0.2">
      <c r="A21" s="6"/>
      <c r="B21" s="70"/>
      <c r="C21" s="70"/>
      <c r="D21" s="7"/>
      <c r="E21" s="13"/>
    </row>
    <row r="22" spans="1:8" ht="21.75" customHeight="1" thickBot="1" x14ac:dyDescent="0.25">
      <c r="A22" s="6"/>
      <c r="B22" s="70"/>
      <c r="C22" s="70"/>
      <c r="D22" s="30" t="s">
        <v>81</v>
      </c>
      <c r="E22" s="23">
        <f>E18+E20</f>
        <v>0</v>
      </c>
    </row>
    <row r="23" spans="1:8" ht="12" customHeight="1" x14ac:dyDescent="0.2">
      <c r="A23" s="6"/>
      <c r="B23" s="42"/>
      <c r="C23" s="44"/>
      <c r="D23" s="30"/>
      <c r="E23" s="13"/>
    </row>
    <row r="24" spans="1:8" ht="40.5" customHeight="1" x14ac:dyDescent="0.2">
      <c r="A24" s="26"/>
      <c r="B24" s="111" t="s">
        <v>65</v>
      </c>
      <c r="C24" s="111"/>
      <c r="D24" s="111"/>
      <c r="E24" s="111"/>
    </row>
    <row r="25" spans="1:8" ht="30" customHeight="1" x14ac:dyDescent="0.2">
      <c r="A25" s="19" t="s">
        <v>4</v>
      </c>
      <c r="B25" s="112" t="s">
        <v>66</v>
      </c>
      <c r="C25" s="112"/>
      <c r="D25" s="112"/>
      <c r="E25" s="112"/>
    </row>
    <row r="26" spans="1:8" ht="63.75" customHeight="1" x14ac:dyDescent="0.2">
      <c r="A26" s="29" t="s">
        <v>4</v>
      </c>
      <c r="B26" s="112" t="s">
        <v>5</v>
      </c>
      <c r="C26" s="112"/>
      <c r="D26" s="112"/>
      <c r="E26" s="112"/>
    </row>
    <row r="27" spans="1:8" ht="101.25" customHeight="1" x14ac:dyDescent="0.2">
      <c r="A27" s="29" t="s">
        <v>4</v>
      </c>
      <c r="B27" s="112" t="s">
        <v>6</v>
      </c>
      <c r="C27" s="112"/>
      <c r="D27" s="112"/>
      <c r="E27" s="112"/>
    </row>
    <row r="28" spans="1:8" ht="39.75" customHeight="1" x14ac:dyDescent="0.2">
      <c r="A28" s="19" t="s">
        <v>31</v>
      </c>
      <c r="B28" s="110" t="s">
        <v>32</v>
      </c>
      <c r="C28" s="110"/>
      <c r="D28" s="110"/>
      <c r="E28" s="110"/>
    </row>
    <row r="29" spans="1:8" ht="15" customHeight="1" x14ac:dyDescent="0.2">
      <c r="A29" s="19" t="s">
        <v>79</v>
      </c>
      <c r="B29" s="110" t="s">
        <v>80</v>
      </c>
      <c r="C29" s="110"/>
      <c r="D29" s="110"/>
      <c r="E29" s="110"/>
    </row>
    <row r="30" spans="1:8" ht="22.5" customHeight="1" thickBot="1" x14ac:dyDescent="0.25">
      <c r="E30" s="26" t="s">
        <v>7</v>
      </c>
      <c r="F30" s="58"/>
    </row>
    <row r="31" spans="1:8" ht="22.5" customHeight="1" thickBot="1" x14ac:dyDescent="0.25">
      <c r="E31" s="26" t="s">
        <v>8</v>
      </c>
      <c r="F31" s="59"/>
    </row>
  </sheetData>
  <mergeCells count="8">
    <mergeCell ref="B29:E29"/>
    <mergeCell ref="B28:E28"/>
    <mergeCell ref="B24:E24"/>
    <mergeCell ref="B27:E27"/>
    <mergeCell ref="C3:E3"/>
    <mergeCell ref="A9:E9"/>
    <mergeCell ref="B26:E26"/>
    <mergeCell ref="B25:E25"/>
  </mergeCells>
  <pageMargins left="0.56000000000000005" right="0.2" top="0.52" bottom="0.25" header="0.5" footer="0.35"/>
  <pageSetup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2DA684-7BDB-4AE3-B071-5E6BD446F77A}">
  <dimension ref="A1:G18"/>
  <sheetViews>
    <sheetView view="pageBreakPreview" zoomScaleNormal="100" zoomScaleSheetLayoutView="100" workbookViewId="0">
      <selection activeCell="A8" sqref="A8"/>
    </sheetView>
  </sheetViews>
  <sheetFormatPr defaultColWidth="8.85546875" defaultRowHeight="12.75" x14ac:dyDescent="0.2"/>
  <cols>
    <col min="1" max="1" width="6.85546875" style="71" customWidth="1"/>
    <col min="2" max="2" width="40.7109375" style="71" customWidth="1"/>
    <col min="3" max="3" width="10.85546875" style="71" customWidth="1"/>
    <col min="4" max="4" width="13.5703125" style="71" customWidth="1"/>
    <col min="5" max="5" width="13.5703125" style="72" customWidth="1"/>
    <col min="6" max="6" width="14.28515625" style="71" customWidth="1"/>
    <col min="7" max="7" width="12.28515625" style="71" bestFit="1" customWidth="1"/>
    <col min="8" max="16384" width="8.85546875" style="71"/>
  </cols>
  <sheetData>
    <row r="1" spans="1:7" ht="15.75" customHeight="1" x14ac:dyDescent="0.2">
      <c r="B1" s="116" t="s">
        <v>9</v>
      </c>
      <c r="C1" s="116"/>
      <c r="D1" s="116"/>
      <c r="E1"/>
      <c r="F1" s="55">
        <f>'BID SUMMARY EAST'!F1</f>
        <v>46079</v>
      </c>
    </row>
    <row r="2" spans="1:7" ht="18" customHeight="1" x14ac:dyDescent="0.2">
      <c r="B2" s="116" t="s">
        <v>74</v>
      </c>
      <c r="C2" s="116"/>
      <c r="D2" s="116"/>
      <c r="E2" s="11" t="s">
        <v>0</v>
      </c>
      <c r="F2" s="105">
        <f>'BID SUMMARY EAST'!F2</f>
        <v>337.11500000000001</v>
      </c>
    </row>
    <row r="3" spans="1:7" ht="12.75" hidden="1" customHeight="1" x14ac:dyDescent="0.2">
      <c r="B3" s="101" t="s">
        <v>64</v>
      </c>
      <c r="C3" s="101"/>
      <c r="D3" s="101"/>
      <c r="E3" s="71"/>
    </row>
    <row r="4" spans="1:7" ht="15.6" customHeight="1" x14ac:dyDescent="0.2"/>
    <row r="5" spans="1:7" ht="21.75" customHeight="1" thickBot="1" x14ac:dyDescent="0.25">
      <c r="A5" s="117" t="s">
        <v>70</v>
      </c>
      <c r="B5" s="117"/>
      <c r="C5" s="117"/>
      <c r="D5" s="117"/>
      <c r="E5" s="117"/>
      <c r="F5" s="100"/>
    </row>
    <row r="6" spans="1:7" ht="26.25" customHeight="1" thickBot="1" x14ac:dyDescent="0.25">
      <c r="A6" s="99" t="s">
        <v>10</v>
      </c>
      <c r="B6" s="98" t="s">
        <v>11</v>
      </c>
      <c r="C6" s="96" t="s">
        <v>12</v>
      </c>
      <c r="D6" s="97" t="s">
        <v>13</v>
      </c>
      <c r="E6" s="96" t="s">
        <v>14</v>
      </c>
      <c r="F6" s="95" t="s">
        <v>15</v>
      </c>
    </row>
    <row r="7" spans="1:7" ht="22.5" customHeight="1" x14ac:dyDescent="0.35">
      <c r="A7" s="94">
        <v>1</v>
      </c>
      <c r="B7" s="82" t="s">
        <v>68</v>
      </c>
      <c r="C7" s="81" t="s">
        <v>16</v>
      </c>
      <c r="D7" s="93">
        <v>552</v>
      </c>
      <c r="E7" s="85">
        <v>0</v>
      </c>
      <c r="F7" s="92">
        <f>D7*E7</f>
        <v>0</v>
      </c>
      <c r="G7" s="71" t="s">
        <v>73</v>
      </c>
    </row>
    <row r="8" spans="1:7" ht="22.5" customHeight="1" x14ac:dyDescent="0.35">
      <c r="A8" s="94">
        <v>2</v>
      </c>
      <c r="B8" s="82" t="s">
        <v>69</v>
      </c>
      <c r="C8" s="81" t="s">
        <v>16</v>
      </c>
      <c r="D8" s="93">
        <v>95383</v>
      </c>
      <c r="E8" s="85">
        <v>0</v>
      </c>
      <c r="F8" s="92">
        <f>D8*E8</f>
        <v>0</v>
      </c>
      <c r="G8" s="71" t="s">
        <v>73</v>
      </c>
    </row>
    <row r="9" spans="1:7" ht="22.5" customHeight="1" thickBot="1" x14ac:dyDescent="0.4">
      <c r="A9" s="91">
        <v>3</v>
      </c>
      <c r="B9" s="90" t="s">
        <v>77</v>
      </c>
      <c r="C9" s="89" t="s">
        <v>16</v>
      </c>
      <c r="D9" s="88">
        <v>84863</v>
      </c>
      <c r="E9" s="87">
        <v>0</v>
      </c>
      <c r="F9" s="86">
        <f>D9*E9</f>
        <v>0</v>
      </c>
    </row>
    <row r="10" spans="1:7" ht="20.25" customHeight="1" x14ac:dyDescent="0.35">
      <c r="A10" s="84"/>
      <c r="B10" s="83"/>
      <c r="C10" s="82"/>
      <c r="D10" s="81"/>
      <c r="E10" s="80" t="s">
        <v>17</v>
      </c>
      <c r="F10" s="85">
        <v>0</v>
      </c>
    </row>
    <row r="11" spans="1:7" ht="27" customHeight="1" x14ac:dyDescent="0.2">
      <c r="A11" s="84"/>
      <c r="B11" s="83"/>
      <c r="C11" s="82"/>
      <c r="D11" s="81"/>
      <c r="E11" s="80"/>
      <c r="F11" s="79"/>
    </row>
    <row r="12" spans="1:7" ht="29.25" customHeight="1" x14ac:dyDescent="0.2">
      <c r="A12" s="78" t="s">
        <v>4</v>
      </c>
      <c r="B12" s="118" t="s">
        <v>67</v>
      </c>
      <c r="C12" s="118"/>
      <c r="D12" s="118"/>
      <c r="E12" s="118"/>
      <c r="F12" s="118"/>
      <c r="G12" s="75"/>
    </row>
    <row r="13" spans="1:7" ht="55.5" customHeight="1" x14ac:dyDescent="0.2">
      <c r="A13" s="78" t="s">
        <v>4</v>
      </c>
      <c r="B13" s="115" t="s">
        <v>5</v>
      </c>
      <c r="C13" s="115"/>
      <c r="D13" s="115"/>
      <c r="E13" s="115"/>
      <c r="F13" s="115"/>
      <c r="G13" s="75"/>
    </row>
    <row r="14" spans="1:7" ht="91.5" customHeight="1" x14ac:dyDescent="0.2">
      <c r="A14" s="78" t="s">
        <v>4</v>
      </c>
      <c r="B14" s="115" t="s">
        <v>6</v>
      </c>
      <c r="C14" s="115"/>
      <c r="D14" s="115"/>
      <c r="E14" s="115"/>
      <c r="F14" s="115"/>
      <c r="G14" s="75"/>
    </row>
    <row r="15" spans="1:7" ht="54.75" customHeight="1" x14ac:dyDescent="0.2">
      <c r="A15" s="77" t="s">
        <v>4</v>
      </c>
      <c r="B15" s="115" t="s">
        <v>63</v>
      </c>
      <c r="C15" s="115"/>
      <c r="D15" s="115"/>
      <c r="E15" s="115"/>
      <c r="G15" s="75"/>
    </row>
    <row r="16" spans="1:7" ht="39.75" customHeight="1" x14ac:dyDescent="0.2">
      <c r="A16" s="77" t="s">
        <v>4</v>
      </c>
      <c r="B16" s="115" t="s">
        <v>62</v>
      </c>
      <c r="C16" s="115"/>
      <c r="D16" s="115"/>
      <c r="E16" s="115"/>
      <c r="G16" s="75"/>
    </row>
    <row r="17" spans="5:7" ht="23.25" customHeight="1" x14ac:dyDescent="0.2">
      <c r="E17" s="74" t="s">
        <v>7</v>
      </c>
      <c r="F17" s="76"/>
      <c r="G17" s="75"/>
    </row>
    <row r="18" spans="5:7" x14ac:dyDescent="0.2">
      <c r="E18" s="74" t="s">
        <v>8</v>
      </c>
      <c r="F18" s="73"/>
    </row>
  </sheetData>
  <mergeCells count="8">
    <mergeCell ref="B14:F14"/>
    <mergeCell ref="B15:E15"/>
    <mergeCell ref="B16:E16"/>
    <mergeCell ref="B1:D1"/>
    <mergeCell ref="B2:D2"/>
    <mergeCell ref="A5:E5"/>
    <mergeCell ref="B12:F12"/>
    <mergeCell ref="B13:F13"/>
  </mergeCells>
  <pageMargins left="0.7" right="0.7" top="0.75" bottom="0.75" header="0.3" footer="0.3"/>
  <pageSetup scale="9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607934-5F93-4A37-92BA-621DCB8DB866}">
  <sheetPr>
    <pageSetUpPr fitToPage="1"/>
  </sheetPr>
  <dimension ref="A1:M24"/>
  <sheetViews>
    <sheetView view="pageBreakPreview" zoomScaleNormal="90" zoomScaleSheetLayoutView="100" workbookViewId="0">
      <selection activeCell="G11" sqref="G11"/>
    </sheetView>
  </sheetViews>
  <sheetFormatPr defaultRowHeight="12.75" x14ac:dyDescent="0.2"/>
  <cols>
    <col min="1" max="1" width="6.7109375" customWidth="1"/>
    <col min="2" max="2" width="40.85546875" customWidth="1"/>
    <col min="3" max="3" width="10.7109375" customWidth="1"/>
    <col min="4" max="4" width="13.5703125" style="41" customWidth="1"/>
    <col min="5" max="5" width="13.5703125" style="4" customWidth="1"/>
    <col min="6" max="6" width="15" customWidth="1"/>
    <col min="7" max="8" width="12.140625" customWidth="1"/>
    <col min="11" max="11" width="11.85546875" bestFit="1" customWidth="1"/>
    <col min="12" max="12" width="33.5703125" customWidth="1"/>
  </cols>
  <sheetData>
    <row r="1" spans="1:7" ht="15.75" x14ac:dyDescent="0.2">
      <c r="B1" s="119" t="s">
        <v>9</v>
      </c>
      <c r="C1" s="119"/>
      <c r="D1" s="119"/>
      <c r="E1"/>
      <c r="F1" s="55">
        <v>46079</v>
      </c>
    </row>
    <row r="2" spans="1:7" ht="15.75" x14ac:dyDescent="0.2">
      <c r="B2" s="116" t="s">
        <v>88</v>
      </c>
      <c r="C2" s="116"/>
      <c r="D2" s="116"/>
      <c r="E2" s="11" t="s">
        <v>0</v>
      </c>
      <c r="F2" s="105">
        <v>337.11500000000001</v>
      </c>
    </row>
    <row r="3" spans="1:7" ht="22.5" customHeight="1" x14ac:dyDescent="0.2"/>
    <row r="4" spans="1:7" ht="21.75" customHeight="1" thickBot="1" x14ac:dyDescent="0.25">
      <c r="A4" s="120" t="s">
        <v>97</v>
      </c>
      <c r="B4" s="120"/>
      <c r="C4" s="120"/>
      <c r="D4" s="120"/>
      <c r="E4" s="120"/>
      <c r="F4" s="43"/>
    </row>
    <row r="5" spans="1:7" ht="26.25" customHeight="1" thickBot="1" x14ac:dyDescent="0.25">
      <c r="A5" s="104" t="s">
        <v>10</v>
      </c>
      <c r="B5" s="34" t="s">
        <v>11</v>
      </c>
      <c r="C5" s="8" t="s">
        <v>12</v>
      </c>
      <c r="D5" s="9" t="s">
        <v>13</v>
      </c>
      <c r="E5" s="8" t="s">
        <v>14</v>
      </c>
      <c r="F5" s="48" t="s">
        <v>15</v>
      </c>
    </row>
    <row r="6" spans="1:7" ht="22.5" customHeight="1" x14ac:dyDescent="0.35">
      <c r="A6" s="103">
        <v>1</v>
      </c>
      <c r="B6" s="136" t="s">
        <v>98</v>
      </c>
      <c r="C6" s="133" t="s">
        <v>99</v>
      </c>
      <c r="D6" s="134">
        <v>1</v>
      </c>
      <c r="E6" s="10">
        <v>0</v>
      </c>
      <c r="F6" s="49">
        <v>0</v>
      </c>
      <c r="G6" s="5"/>
    </row>
    <row r="7" spans="1:7" ht="22.5" customHeight="1" thickBot="1" x14ac:dyDescent="0.4">
      <c r="A7" s="102"/>
      <c r="B7" s="124"/>
      <c r="C7" s="125"/>
      <c r="D7" s="126"/>
      <c r="E7" s="20"/>
      <c r="F7" s="127"/>
      <c r="G7" s="5"/>
    </row>
    <row r="8" spans="1:7" ht="22.5" customHeight="1" x14ac:dyDescent="0.35">
      <c r="A8" s="6"/>
      <c r="B8" s="12"/>
      <c r="C8" s="44"/>
      <c r="D8" s="7"/>
      <c r="E8" s="28" t="s">
        <v>17</v>
      </c>
      <c r="F8" s="10">
        <v>0</v>
      </c>
      <c r="G8" s="5"/>
    </row>
    <row r="9" spans="1:7" ht="22.5" customHeight="1" x14ac:dyDescent="0.35">
      <c r="A9" s="128"/>
      <c r="B9" s="155"/>
      <c r="C9" s="152"/>
      <c r="D9" s="146"/>
      <c r="E9" s="153"/>
      <c r="F9" s="129"/>
      <c r="G9" s="5"/>
    </row>
    <row r="10" spans="1:7" ht="63" customHeight="1" x14ac:dyDescent="0.2">
      <c r="A10" s="19" t="s">
        <v>31</v>
      </c>
      <c r="B10" s="123" t="s">
        <v>5</v>
      </c>
      <c r="C10" s="123"/>
      <c r="D10" s="123"/>
      <c r="E10" s="123"/>
      <c r="F10" s="123"/>
    </row>
    <row r="11" spans="1:7" ht="104.25" customHeight="1" x14ac:dyDescent="0.2">
      <c r="A11" s="19" t="s">
        <v>31</v>
      </c>
      <c r="B11" s="123" t="s">
        <v>6</v>
      </c>
      <c r="C11" s="123"/>
      <c r="D11" s="123"/>
      <c r="E11" s="123"/>
      <c r="F11" s="123"/>
    </row>
    <row r="12" spans="1:7" ht="391.5" customHeight="1" x14ac:dyDescent="0.2">
      <c r="A12" s="19" t="s">
        <v>31</v>
      </c>
      <c r="B12" s="110" t="s">
        <v>61</v>
      </c>
      <c r="C12" s="110"/>
      <c r="D12" s="110"/>
      <c r="E12" s="110"/>
      <c r="F12" s="110"/>
    </row>
    <row r="13" spans="1:7" ht="22.5" customHeight="1" x14ac:dyDescent="0.2">
      <c r="D13"/>
      <c r="E13" s="26" t="s">
        <v>7</v>
      </c>
      <c r="F13" s="2"/>
    </row>
    <row r="14" spans="1:7" ht="22.5" customHeight="1" x14ac:dyDescent="0.2">
      <c r="D14"/>
      <c r="E14" s="26" t="s">
        <v>8</v>
      </c>
      <c r="F14" s="3"/>
      <c r="G14" s="1"/>
    </row>
    <row r="15" spans="1:7" ht="66" customHeight="1" x14ac:dyDescent="0.2">
      <c r="D15"/>
      <c r="E15"/>
      <c r="G15" s="1"/>
    </row>
    <row r="16" spans="1:7" ht="123.75" customHeight="1" x14ac:dyDescent="0.2">
      <c r="G16" s="1"/>
    </row>
    <row r="17" spans="7:13" ht="409.5" customHeight="1" x14ac:dyDescent="0.2"/>
    <row r="18" spans="7:13" ht="12.75" customHeight="1" x14ac:dyDescent="0.2"/>
    <row r="19" spans="7:13" x14ac:dyDescent="0.2">
      <c r="G19" t="s">
        <v>52</v>
      </c>
      <c r="H19">
        <v>15</v>
      </c>
      <c r="K19" t="s">
        <v>53</v>
      </c>
      <c r="L19">
        <v>11</v>
      </c>
    </row>
    <row r="20" spans="7:13" x14ac:dyDescent="0.2">
      <c r="G20">
        <v>10</v>
      </c>
      <c r="H20">
        <v>5</v>
      </c>
      <c r="I20">
        <f>G20*H20</f>
        <v>50</v>
      </c>
      <c r="K20">
        <v>41</v>
      </c>
      <c r="L20">
        <v>6</v>
      </c>
      <c r="M20">
        <f>K20*L20</f>
        <v>246</v>
      </c>
    </row>
    <row r="21" spans="7:13" x14ac:dyDescent="0.2">
      <c r="G21">
        <v>12</v>
      </c>
      <c r="H21">
        <v>2</v>
      </c>
      <c r="I21">
        <f t="shared" ref="I21:I23" si="0">G21*H21</f>
        <v>24</v>
      </c>
      <c r="K21">
        <v>31</v>
      </c>
      <c r="L21">
        <v>5</v>
      </c>
      <c r="M21">
        <f>K21*L21</f>
        <v>155</v>
      </c>
    </row>
    <row r="22" spans="7:13" x14ac:dyDescent="0.2">
      <c r="G22">
        <v>30</v>
      </c>
      <c r="H22">
        <v>7</v>
      </c>
      <c r="I22">
        <f t="shared" si="0"/>
        <v>210</v>
      </c>
      <c r="L22">
        <f>SUM(L20:L21)</f>
        <v>11</v>
      </c>
      <c r="M22">
        <f>SUM(M20:M21)</f>
        <v>401</v>
      </c>
    </row>
    <row r="23" spans="7:13" x14ac:dyDescent="0.2">
      <c r="G23">
        <v>40</v>
      </c>
      <c r="H23">
        <v>1</v>
      </c>
      <c r="I23">
        <f t="shared" si="0"/>
        <v>40</v>
      </c>
    </row>
    <row r="24" spans="7:13" x14ac:dyDescent="0.2">
      <c r="H24">
        <f>SUM(H20:H23)</f>
        <v>15</v>
      </c>
      <c r="I24">
        <f>SUM(I20:I23)</f>
        <v>324</v>
      </c>
    </row>
  </sheetData>
  <mergeCells count="6">
    <mergeCell ref="B1:D1"/>
    <mergeCell ref="B2:D2"/>
    <mergeCell ref="A4:E4"/>
    <mergeCell ref="B12:F12"/>
    <mergeCell ref="B10:F10"/>
    <mergeCell ref="B11:F11"/>
  </mergeCells>
  <pageMargins left="0.56000000000000005" right="0.2" top="0.52" bottom="0.25" header="0.5" footer="0.35"/>
  <pageSetup scale="95"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77F689-F418-4F01-B15E-A287EDFD989B}">
  <sheetPr>
    <pageSetUpPr fitToPage="1"/>
  </sheetPr>
  <dimension ref="A1:M30"/>
  <sheetViews>
    <sheetView view="pageBreakPreview" zoomScaleNormal="90" zoomScaleSheetLayoutView="100" workbookViewId="0">
      <selection activeCell="F1" sqref="F1"/>
    </sheetView>
  </sheetViews>
  <sheetFormatPr defaultRowHeight="12.75" x14ac:dyDescent="0.2"/>
  <cols>
    <col min="1" max="1" width="6.7109375" customWidth="1"/>
    <col min="2" max="2" width="40.85546875" customWidth="1"/>
    <col min="3" max="3" width="10.7109375" customWidth="1"/>
    <col min="4" max="4" width="13.5703125" style="41" customWidth="1"/>
    <col min="5" max="5" width="13.5703125" style="4" customWidth="1"/>
    <col min="6" max="6" width="15" customWidth="1"/>
    <col min="7" max="8" width="12.140625" customWidth="1"/>
    <col min="11" max="11" width="11.85546875" bestFit="1" customWidth="1"/>
    <col min="12" max="12" width="33.5703125" customWidth="1"/>
  </cols>
  <sheetData>
    <row r="1" spans="1:8" ht="15.75" x14ac:dyDescent="0.2">
      <c r="B1" s="119" t="s">
        <v>9</v>
      </c>
      <c r="C1" s="119"/>
      <c r="D1" s="119"/>
      <c r="E1"/>
      <c r="F1" s="55">
        <v>46079</v>
      </c>
    </row>
    <row r="2" spans="1:8" ht="15.75" x14ac:dyDescent="0.2">
      <c r="B2" s="116" t="s">
        <v>88</v>
      </c>
      <c r="C2" s="116"/>
      <c r="D2" s="116"/>
      <c r="E2" s="11" t="s">
        <v>0</v>
      </c>
      <c r="F2" s="105">
        <v>337.11500000000001</v>
      </c>
    </row>
    <row r="3" spans="1:8" ht="22.5" customHeight="1" x14ac:dyDescent="0.2"/>
    <row r="4" spans="1:8" ht="21.75" customHeight="1" thickBot="1" x14ac:dyDescent="0.25">
      <c r="A4" s="120" t="s">
        <v>103</v>
      </c>
      <c r="B4" s="120"/>
      <c r="C4" s="120"/>
      <c r="D4" s="120"/>
      <c r="E4" s="120"/>
      <c r="F4" s="43"/>
    </row>
    <row r="5" spans="1:8" ht="26.25" customHeight="1" thickBot="1" x14ac:dyDescent="0.25">
      <c r="A5" s="104" t="s">
        <v>10</v>
      </c>
      <c r="B5" s="34" t="s">
        <v>11</v>
      </c>
      <c r="C5" s="8" t="s">
        <v>12</v>
      </c>
      <c r="D5" s="9" t="s">
        <v>13</v>
      </c>
      <c r="E5" s="8" t="s">
        <v>14</v>
      </c>
      <c r="F5" s="48" t="s">
        <v>15</v>
      </c>
    </row>
    <row r="6" spans="1:8" ht="22.5" customHeight="1" x14ac:dyDescent="0.35">
      <c r="A6" s="103">
        <v>1</v>
      </c>
      <c r="B6" s="156" t="s">
        <v>18</v>
      </c>
      <c r="C6" s="157" t="s">
        <v>19</v>
      </c>
      <c r="D6" s="158">
        <v>1</v>
      </c>
      <c r="E6" s="54">
        <v>0</v>
      </c>
      <c r="F6" s="159">
        <f>D6*E6</f>
        <v>0</v>
      </c>
      <c r="G6" s="5"/>
    </row>
    <row r="7" spans="1:8" ht="22.5" customHeight="1" x14ac:dyDescent="0.35">
      <c r="A7" s="50">
        <f>A6+1</f>
        <v>2</v>
      </c>
      <c r="B7" s="130" t="s">
        <v>82</v>
      </c>
      <c r="C7" s="131" t="s">
        <v>19</v>
      </c>
      <c r="D7" s="132">
        <v>1</v>
      </c>
      <c r="E7" s="129">
        <v>0</v>
      </c>
      <c r="F7" s="49">
        <f>D7*E7</f>
        <v>0</v>
      </c>
      <c r="G7" s="5"/>
    </row>
    <row r="8" spans="1:8" ht="22.5" customHeight="1" x14ac:dyDescent="0.35">
      <c r="A8" s="50">
        <f t="shared" ref="A8:A12" si="0">A7+1</f>
        <v>3</v>
      </c>
      <c r="B8" s="130" t="s">
        <v>83</v>
      </c>
      <c r="C8" s="131" t="s">
        <v>20</v>
      </c>
      <c r="D8" s="132">
        <v>20968</v>
      </c>
      <c r="E8" s="129">
        <v>0</v>
      </c>
      <c r="F8" s="49">
        <f>D8*E8</f>
        <v>0</v>
      </c>
      <c r="G8" s="5"/>
    </row>
    <row r="9" spans="1:8" s="71" customFormat="1" ht="22.5" customHeight="1" x14ac:dyDescent="0.35">
      <c r="A9" s="50">
        <f t="shared" si="0"/>
        <v>4</v>
      </c>
      <c r="B9" s="160" t="s">
        <v>106</v>
      </c>
      <c r="C9" s="146" t="s">
        <v>20</v>
      </c>
      <c r="D9" s="151">
        <f>57+737+45+33</f>
        <v>872</v>
      </c>
      <c r="E9" s="129">
        <v>0</v>
      </c>
      <c r="F9" s="49">
        <v>0</v>
      </c>
    </row>
    <row r="10" spans="1:8" s="71" customFormat="1" ht="22.5" customHeight="1" x14ac:dyDescent="0.35">
      <c r="A10" s="50">
        <f t="shared" si="0"/>
        <v>5</v>
      </c>
      <c r="B10" s="160" t="s">
        <v>108</v>
      </c>
      <c r="C10" s="146" t="s">
        <v>19</v>
      </c>
      <c r="D10" s="151">
        <v>6</v>
      </c>
      <c r="E10" s="129">
        <v>0</v>
      </c>
      <c r="F10" s="49">
        <v>0</v>
      </c>
    </row>
    <row r="11" spans="1:8" ht="22.5" customHeight="1" x14ac:dyDescent="0.35">
      <c r="A11" s="50">
        <f t="shared" si="0"/>
        <v>6</v>
      </c>
      <c r="B11" s="130" t="s">
        <v>96</v>
      </c>
      <c r="C11" s="131" t="s">
        <v>21</v>
      </c>
      <c r="D11" s="132">
        <v>22847</v>
      </c>
      <c r="E11" s="129">
        <v>0</v>
      </c>
      <c r="F11" s="49">
        <v>0</v>
      </c>
      <c r="G11" s="5"/>
    </row>
    <row r="12" spans="1:8" ht="37.5" customHeight="1" x14ac:dyDescent="0.35">
      <c r="A12" s="50">
        <f t="shared" si="0"/>
        <v>7</v>
      </c>
      <c r="B12" s="161" t="s">
        <v>100</v>
      </c>
      <c r="C12" s="162" t="s">
        <v>99</v>
      </c>
      <c r="D12" s="163">
        <v>1</v>
      </c>
      <c r="E12" s="129">
        <v>0</v>
      </c>
      <c r="F12" s="49">
        <v>0</v>
      </c>
      <c r="G12" s="5"/>
      <c r="H12" s="5"/>
    </row>
    <row r="13" spans="1:8" ht="22.5" customHeight="1" thickBot="1" x14ac:dyDescent="0.4">
      <c r="A13" s="102"/>
      <c r="B13" s="141"/>
      <c r="C13" s="142"/>
      <c r="D13" s="143"/>
      <c r="E13" s="20"/>
      <c r="F13" s="127"/>
      <c r="G13" s="5"/>
      <c r="H13" s="5"/>
    </row>
    <row r="14" spans="1:8" ht="22.5" customHeight="1" x14ac:dyDescent="0.35">
      <c r="A14" s="6"/>
      <c r="B14" s="12"/>
      <c r="C14" s="44"/>
      <c r="D14" s="7"/>
      <c r="E14" s="28" t="s">
        <v>17</v>
      </c>
      <c r="F14" s="10">
        <f>SUM(F6:F11)</f>
        <v>0</v>
      </c>
    </row>
    <row r="15" spans="1:8" ht="22.5" customHeight="1" x14ac:dyDescent="0.35">
      <c r="A15" s="128"/>
      <c r="B15" s="150" t="s">
        <v>86</v>
      </c>
      <c r="C15" s="152"/>
      <c r="D15" s="146"/>
      <c r="E15" s="153"/>
      <c r="F15" s="129"/>
    </row>
    <row r="16" spans="1:8" ht="22.5" customHeight="1" x14ac:dyDescent="0.35">
      <c r="A16" s="128"/>
      <c r="B16" s="154" t="s">
        <v>105</v>
      </c>
      <c r="C16" s="152" t="s">
        <v>20</v>
      </c>
      <c r="D16" s="146"/>
      <c r="E16" s="129">
        <v>0</v>
      </c>
      <c r="F16" s="129">
        <v>0</v>
      </c>
    </row>
    <row r="17" spans="1:13" ht="14.25" customHeight="1" x14ac:dyDescent="0.35">
      <c r="A17" s="128"/>
      <c r="B17" s="154"/>
      <c r="C17" s="152"/>
      <c r="D17" s="146"/>
      <c r="E17" s="129"/>
      <c r="F17" s="129"/>
    </row>
    <row r="18" spans="1:13" ht="63" customHeight="1" x14ac:dyDescent="0.2">
      <c r="A18" s="19" t="s">
        <v>31</v>
      </c>
      <c r="B18" s="123" t="s">
        <v>5</v>
      </c>
      <c r="C18" s="123"/>
      <c r="D18" s="123"/>
      <c r="E18" s="123"/>
      <c r="F18" s="123"/>
      <c r="G18" s="5"/>
    </row>
    <row r="19" spans="1:13" ht="104.25" customHeight="1" x14ac:dyDescent="0.2">
      <c r="A19" s="19" t="s">
        <v>31</v>
      </c>
      <c r="B19" s="123" t="s">
        <v>6</v>
      </c>
      <c r="C19" s="123"/>
      <c r="D19" s="123"/>
      <c r="E19" s="123"/>
      <c r="F19" s="123"/>
      <c r="G19" s="5"/>
    </row>
    <row r="20" spans="1:13" ht="22.5" customHeight="1" x14ac:dyDescent="0.2">
      <c r="D20"/>
      <c r="E20" s="26" t="s">
        <v>7</v>
      </c>
      <c r="F20" s="2"/>
      <c r="G20" s="1"/>
    </row>
    <row r="21" spans="1:13" ht="22.5" customHeight="1" x14ac:dyDescent="0.2">
      <c r="D21"/>
      <c r="E21" s="26" t="s">
        <v>8</v>
      </c>
      <c r="F21" s="3"/>
      <c r="G21" s="1"/>
    </row>
    <row r="22" spans="1:13" ht="123.75" customHeight="1" x14ac:dyDescent="0.2">
      <c r="G22" s="1"/>
    </row>
    <row r="23" spans="1:13" ht="409.5" customHeight="1" x14ac:dyDescent="0.2"/>
    <row r="24" spans="1:13" ht="12.75" customHeight="1" x14ac:dyDescent="0.2"/>
    <row r="25" spans="1:13" x14ac:dyDescent="0.2">
      <c r="G25" t="s">
        <v>52</v>
      </c>
      <c r="H25">
        <v>15</v>
      </c>
      <c r="K25" t="s">
        <v>53</v>
      </c>
      <c r="L25">
        <v>11</v>
      </c>
    </row>
    <row r="26" spans="1:13" x14ac:dyDescent="0.2">
      <c r="G26">
        <v>10</v>
      </c>
      <c r="H26">
        <v>5</v>
      </c>
      <c r="I26">
        <f>G26*H26</f>
        <v>50</v>
      </c>
      <c r="K26">
        <v>41</v>
      </c>
      <c r="L26">
        <v>6</v>
      </c>
      <c r="M26">
        <f>K26*L26</f>
        <v>246</v>
      </c>
    </row>
    <row r="27" spans="1:13" x14ac:dyDescent="0.2">
      <c r="G27">
        <v>12</v>
      </c>
      <c r="H27">
        <v>2</v>
      </c>
      <c r="I27">
        <f t="shared" ref="I27:I29" si="1">G27*H27</f>
        <v>24</v>
      </c>
      <c r="K27">
        <v>31</v>
      </c>
      <c r="L27">
        <v>5</v>
      </c>
      <c r="M27">
        <f>K27*L27</f>
        <v>155</v>
      </c>
    </row>
    <row r="28" spans="1:13" x14ac:dyDescent="0.2">
      <c r="G28">
        <v>30</v>
      </c>
      <c r="H28">
        <v>7</v>
      </c>
      <c r="I28">
        <f t="shared" si="1"/>
        <v>210</v>
      </c>
      <c r="L28">
        <f>SUM(L26:L27)</f>
        <v>11</v>
      </c>
      <c r="M28">
        <f>SUM(M26:M27)</f>
        <v>401</v>
      </c>
    </row>
    <row r="29" spans="1:13" x14ac:dyDescent="0.2">
      <c r="G29">
        <v>40</v>
      </c>
      <c r="H29">
        <v>1</v>
      </c>
      <c r="I29">
        <f t="shared" si="1"/>
        <v>40</v>
      </c>
    </row>
    <row r="30" spans="1:13" x14ac:dyDescent="0.2">
      <c r="H30">
        <f>SUM(H26:H29)</f>
        <v>15</v>
      </c>
      <c r="I30">
        <f>SUM(I26:I29)</f>
        <v>324</v>
      </c>
    </row>
  </sheetData>
  <mergeCells count="5">
    <mergeCell ref="B1:D1"/>
    <mergeCell ref="B2:D2"/>
    <mergeCell ref="A4:E4"/>
    <mergeCell ref="B18:F18"/>
    <mergeCell ref="B19:F19"/>
  </mergeCells>
  <pageMargins left="0.56000000000000005" right="0.2" top="0.52" bottom="0.25" header="0.5" footer="0.35"/>
  <pageSetup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FEECB3-5C91-41F5-9331-7B722DB3ADB1}">
  <dimension ref="A1:AA54"/>
  <sheetViews>
    <sheetView tabSelected="1" view="pageBreakPreview" topLeftCell="A4" zoomScaleNormal="90" zoomScaleSheetLayoutView="100" workbookViewId="0">
      <selection activeCell="D24" sqref="D24"/>
    </sheetView>
  </sheetViews>
  <sheetFormatPr defaultColWidth="9.140625" defaultRowHeight="12.75" x14ac:dyDescent="0.2"/>
  <cols>
    <col min="1" max="1" width="6.85546875" style="5" customWidth="1"/>
    <col min="2" max="2" width="40.7109375" style="5" customWidth="1"/>
    <col min="3" max="3" width="10.85546875" style="5" customWidth="1"/>
    <col min="4" max="4" width="13.5703125" style="5" customWidth="1"/>
    <col min="5" max="5" width="13.5703125" style="39" customWidth="1"/>
    <col min="6" max="6" width="14.85546875" style="5" customWidth="1"/>
    <col min="7" max="7" width="12.28515625" style="5" bestFit="1" customWidth="1"/>
    <col min="8" max="8" width="9.28515625" style="5" customWidth="1"/>
    <col min="9" max="14" width="9.140625" style="5"/>
    <col min="15" max="15" width="7.7109375" style="5" customWidth="1"/>
    <col min="16" max="16" width="10" style="5" bestFit="1" customWidth="1"/>
    <col min="17" max="17" width="9.140625" style="5"/>
    <col min="18" max="18" width="11.7109375" style="5" bestFit="1" customWidth="1"/>
    <col min="19" max="19" width="11.5703125" style="5" bestFit="1" customWidth="1"/>
    <col min="20" max="16384" width="9.140625" style="5"/>
  </cols>
  <sheetData>
    <row r="1" spans="1:27" ht="15.75" customHeight="1" x14ac:dyDescent="0.2">
      <c r="A1"/>
      <c r="B1" s="119" t="s">
        <v>9</v>
      </c>
      <c r="C1" s="119"/>
      <c r="D1" s="119"/>
      <c r="E1"/>
      <c r="F1" s="55">
        <v>46079</v>
      </c>
    </row>
    <row r="2" spans="1:27" ht="15.75" x14ac:dyDescent="0.2">
      <c r="A2"/>
      <c r="B2" s="116" t="s">
        <v>89</v>
      </c>
      <c r="C2" s="116"/>
      <c r="D2" s="116"/>
      <c r="E2" s="11" t="s">
        <v>0</v>
      </c>
      <c r="F2" s="105">
        <v>337.11500000000001</v>
      </c>
    </row>
    <row r="3" spans="1:27" ht="21.75" customHeight="1" x14ac:dyDescent="0.2">
      <c r="G3"/>
      <c r="H3"/>
      <c r="I3"/>
      <c r="J3"/>
      <c r="K3"/>
      <c r="L3"/>
      <c r="M3"/>
      <c r="N3"/>
      <c r="O3"/>
      <c r="P3"/>
      <c r="Q3"/>
      <c r="R3"/>
      <c r="S3"/>
      <c r="T3"/>
      <c r="U3"/>
      <c r="V3"/>
      <c r="W3"/>
      <c r="X3"/>
      <c r="Y3"/>
      <c r="Z3"/>
      <c r="AA3"/>
    </row>
    <row r="4" spans="1:27" ht="24.75" customHeight="1" thickBot="1" x14ac:dyDescent="0.25">
      <c r="A4" s="120" t="s">
        <v>104</v>
      </c>
      <c r="B4" s="120"/>
      <c r="C4" s="120"/>
      <c r="D4" s="120"/>
      <c r="E4" s="120"/>
      <c r="F4" s="33"/>
      <c r="G4"/>
      <c r="H4"/>
      <c r="I4"/>
      <c r="J4"/>
      <c r="K4"/>
      <c r="L4"/>
      <c r="M4"/>
      <c r="N4"/>
      <c r="O4"/>
      <c r="P4"/>
      <c r="Q4"/>
      <c r="R4"/>
      <c r="S4"/>
      <c r="T4"/>
      <c r="U4"/>
      <c r="V4"/>
      <c r="W4"/>
      <c r="X4"/>
      <c r="Y4"/>
      <c r="Z4"/>
      <c r="AA4"/>
    </row>
    <row r="5" spans="1:27" ht="26.25" customHeight="1" thickBot="1" x14ac:dyDescent="0.25">
      <c r="A5" s="47" t="s">
        <v>10</v>
      </c>
      <c r="B5" s="34" t="s">
        <v>11</v>
      </c>
      <c r="C5" s="8" t="s">
        <v>12</v>
      </c>
      <c r="D5" s="9" t="s">
        <v>13</v>
      </c>
      <c r="E5" s="8" t="s">
        <v>14</v>
      </c>
      <c r="F5" s="48" t="s">
        <v>15</v>
      </c>
      <c r="G5"/>
      <c r="H5"/>
      <c r="I5"/>
      <c r="J5"/>
      <c r="K5"/>
      <c r="L5"/>
      <c r="M5"/>
      <c r="N5"/>
      <c r="O5"/>
      <c r="P5"/>
      <c r="Q5"/>
      <c r="R5"/>
      <c r="S5"/>
      <c r="T5"/>
      <c r="U5"/>
      <c r="V5"/>
      <c r="W5"/>
      <c r="X5"/>
      <c r="Y5"/>
      <c r="Z5"/>
      <c r="AA5"/>
    </row>
    <row r="6" spans="1:27" ht="22.5" customHeight="1" x14ac:dyDescent="0.35">
      <c r="A6" s="51">
        <v>1</v>
      </c>
      <c r="B6" s="61" t="s">
        <v>93</v>
      </c>
      <c r="C6" s="62" t="s">
        <v>20</v>
      </c>
      <c r="D6" s="12">
        <v>23.07</v>
      </c>
      <c r="E6" s="10">
        <v>0</v>
      </c>
      <c r="F6" s="49">
        <f t="shared" ref="F6:F28" si="0">D6*E6</f>
        <v>0</v>
      </c>
      <c r="G6"/>
      <c r="H6"/>
      <c r="I6"/>
      <c r="J6"/>
      <c r="K6"/>
      <c r="L6"/>
      <c r="M6"/>
      <c r="N6"/>
      <c r="O6"/>
      <c r="P6"/>
      <c r="Q6"/>
      <c r="R6"/>
      <c r="S6"/>
      <c r="T6"/>
      <c r="U6"/>
      <c r="V6"/>
      <c r="W6"/>
      <c r="X6"/>
      <c r="Y6"/>
      <c r="Z6"/>
      <c r="AA6"/>
    </row>
    <row r="7" spans="1:27" ht="22.5" customHeight="1" x14ac:dyDescent="0.35">
      <c r="A7" s="51">
        <f>A6+1</f>
        <v>2</v>
      </c>
      <c r="B7" s="61" t="s">
        <v>94</v>
      </c>
      <c r="C7" s="62" t="s">
        <v>20</v>
      </c>
      <c r="D7" s="12">
        <v>13.8</v>
      </c>
      <c r="E7" s="10">
        <v>0</v>
      </c>
      <c r="F7" s="49">
        <f t="shared" si="0"/>
        <v>0</v>
      </c>
      <c r="G7"/>
      <c r="H7"/>
      <c r="I7"/>
      <c r="J7"/>
      <c r="K7"/>
      <c r="L7"/>
      <c r="M7"/>
      <c r="N7"/>
      <c r="O7"/>
      <c r="P7"/>
      <c r="Q7"/>
      <c r="R7"/>
      <c r="S7"/>
      <c r="T7"/>
      <c r="U7"/>
      <c r="V7"/>
      <c r="W7"/>
      <c r="X7"/>
      <c r="Y7"/>
      <c r="Z7"/>
      <c r="AA7"/>
    </row>
    <row r="8" spans="1:27" ht="22.5" customHeight="1" x14ac:dyDescent="0.35">
      <c r="A8" s="51">
        <f>A7+1</f>
        <v>3</v>
      </c>
      <c r="B8" s="61" t="s">
        <v>75</v>
      </c>
      <c r="C8" s="62" t="s">
        <v>20</v>
      </c>
      <c r="D8" s="137">
        <v>10325</v>
      </c>
      <c r="E8" s="10">
        <v>0</v>
      </c>
      <c r="F8" s="49">
        <f t="shared" si="0"/>
        <v>0</v>
      </c>
      <c r="G8" s="106"/>
      <c r="H8" s="41"/>
      <c r="I8" s="41"/>
      <c r="J8" s="41"/>
      <c r="K8" s="41"/>
      <c r="L8" s="41"/>
      <c r="M8" s="41"/>
      <c r="O8" s="41"/>
      <c r="P8"/>
      <c r="Q8"/>
      <c r="R8"/>
      <c r="S8"/>
      <c r="T8"/>
      <c r="U8"/>
      <c r="V8"/>
      <c r="W8"/>
      <c r="X8"/>
      <c r="Y8"/>
      <c r="Z8"/>
      <c r="AA8"/>
    </row>
    <row r="9" spans="1:27" ht="22.5" customHeight="1" x14ac:dyDescent="0.35">
      <c r="A9" s="51">
        <f t="shared" ref="A9:A28" si="1">A8+1</f>
        <v>4</v>
      </c>
      <c r="B9" s="61" t="s">
        <v>45</v>
      </c>
      <c r="C9" s="62" t="s">
        <v>20</v>
      </c>
      <c r="D9" s="137">
        <f>D8+D7+D6</f>
        <v>10361.869999999999</v>
      </c>
      <c r="E9" s="10">
        <v>0</v>
      </c>
      <c r="F9" s="49">
        <f t="shared" si="0"/>
        <v>0</v>
      </c>
      <c r="G9" s="106"/>
      <c r="H9" s="41"/>
      <c r="I9" s="41"/>
      <c r="J9" s="41"/>
      <c r="K9" s="41"/>
      <c r="L9" s="41"/>
      <c r="M9" s="41"/>
      <c r="O9" s="41"/>
      <c r="P9"/>
      <c r="Q9"/>
      <c r="R9"/>
      <c r="S9"/>
      <c r="T9"/>
      <c r="U9"/>
      <c r="V9"/>
      <c r="W9"/>
      <c r="X9"/>
      <c r="Y9"/>
      <c r="Z9"/>
      <c r="AA9"/>
    </row>
    <row r="10" spans="1:27" ht="22.5" customHeight="1" x14ac:dyDescent="0.35">
      <c r="A10" s="51">
        <f t="shared" si="1"/>
        <v>5</v>
      </c>
      <c r="B10" s="164" t="s">
        <v>72</v>
      </c>
      <c r="C10" s="62" t="s">
        <v>19</v>
      </c>
      <c r="D10" s="12">
        <v>3</v>
      </c>
      <c r="E10" s="10">
        <v>0</v>
      </c>
      <c r="F10" s="49">
        <f t="shared" si="0"/>
        <v>0</v>
      </c>
      <c r="G10" s="106"/>
      <c r="H10" s="41"/>
      <c r="I10" s="41"/>
      <c r="J10" s="41"/>
      <c r="K10" s="41"/>
      <c r="L10" s="41"/>
      <c r="M10" s="41"/>
      <c r="O10" s="41"/>
      <c r="P10"/>
      <c r="Q10"/>
      <c r="R10"/>
      <c r="S10"/>
      <c r="T10"/>
      <c r="U10"/>
      <c r="V10"/>
      <c r="W10"/>
      <c r="X10"/>
      <c r="Y10"/>
      <c r="Z10"/>
      <c r="AA10"/>
    </row>
    <row r="11" spans="1:27" ht="22.5" customHeight="1" x14ac:dyDescent="0.35">
      <c r="A11" s="51">
        <f t="shared" si="1"/>
        <v>6</v>
      </c>
      <c r="B11" s="164" t="s">
        <v>84</v>
      </c>
      <c r="C11" s="62" t="s">
        <v>19</v>
      </c>
      <c r="D11" s="12">
        <v>1</v>
      </c>
      <c r="E11" s="10">
        <v>0</v>
      </c>
      <c r="F11" s="49">
        <f t="shared" si="0"/>
        <v>0</v>
      </c>
      <c r="G11" s="106"/>
      <c r="H11" s="41"/>
      <c r="I11" s="41"/>
      <c r="J11" s="41"/>
      <c r="K11" s="41"/>
      <c r="L11" s="41"/>
      <c r="M11" s="41"/>
      <c r="O11" s="41"/>
      <c r="P11"/>
      <c r="Q11"/>
      <c r="R11"/>
      <c r="S11"/>
      <c r="T11"/>
      <c r="U11"/>
      <c r="V11"/>
      <c r="W11"/>
      <c r="X11"/>
      <c r="Y11"/>
      <c r="Z11"/>
      <c r="AA11"/>
    </row>
    <row r="12" spans="1:27" ht="22.5" customHeight="1" x14ac:dyDescent="0.35">
      <c r="A12" s="51">
        <f t="shared" si="1"/>
        <v>7</v>
      </c>
      <c r="B12" s="164" t="s">
        <v>76</v>
      </c>
      <c r="C12" s="62" t="s">
        <v>19</v>
      </c>
      <c r="D12" s="12">
        <v>32</v>
      </c>
      <c r="E12" s="10">
        <v>0</v>
      </c>
      <c r="F12" s="49">
        <f t="shared" si="0"/>
        <v>0</v>
      </c>
      <c r="G12" s="106"/>
      <c r="H12" s="41"/>
      <c r="I12" s="41"/>
      <c r="J12" s="41"/>
      <c r="K12" s="41"/>
      <c r="L12" s="41"/>
      <c r="M12" s="41"/>
      <c r="O12" s="41"/>
      <c r="P12"/>
      <c r="Q12"/>
      <c r="R12"/>
      <c r="S12"/>
      <c r="T12"/>
      <c r="U12"/>
      <c r="V12"/>
      <c r="W12"/>
      <c r="X12"/>
      <c r="Y12"/>
      <c r="Z12"/>
      <c r="AA12"/>
    </row>
    <row r="13" spans="1:27" ht="22.5" customHeight="1" x14ac:dyDescent="0.35">
      <c r="A13" s="51">
        <f t="shared" si="1"/>
        <v>8</v>
      </c>
      <c r="B13" s="164" t="s">
        <v>111</v>
      </c>
      <c r="C13" s="62" t="s">
        <v>19</v>
      </c>
      <c r="D13" s="12">
        <v>1</v>
      </c>
      <c r="E13" s="10">
        <v>0</v>
      </c>
      <c r="F13" s="49">
        <f t="shared" si="0"/>
        <v>0</v>
      </c>
      <c r="G13" s="106"/>
      <c r="H13" s="41"/>
      <c r="I13" s="41"/>
      <c r="J13" s="41"/>
      <c r="K13" s="41"/>
      <c r="L13" s="41"/>
      <c r="M13" s="41"/>
      <c r="O13" s="41"/>
      <c r="P13"/>
      <c r="Q13"/>
      <c r="R13"/>
      <c r="S13"/>
      <c r="T13"/>
      <c r="U13"/>
      <c r="V13"/>
      <c r="W13"/>
      <c r="X13"/>
      <c r="Y13"/>
      <c r="Z13"/>
      <c r="AA13"/>
    </row>
    <row r="14" spans="1:27" ht="22.5" customHeight="1" x14ac:dyDescent="0.35">
      <c r="A14" s="51">
        <f t="shared" si="1"/>
        <v>9</v>
      </c>
      <c r="B14" s="164" t="s">
        <v>112</v>
      </c>
      <c r="C14" s="62" t="s">
        <v>19</v>
      </c>
      <c r="D14" s="12">
        <v>1</v>
      </c>
      <c r="E14" s="10">
        <v>0</v>
      </c>
      <c r="F14" s="49">
        <f t="shared" si="0"/>
        <v>0</v>
      </c>
      <c r="G14" s="106"/>
      <c r="H14" s="41"/>
      <c r="I14" s="41"/>
      <c r="J14" s="41"/>
      <c r="K14" s="41"/>
      <c r="L14" s="41"/>
      <c r="M14" s="41"/>
      <c r="O14" s="41"/>
      <c r="P14"/>
      <c r="Q14"/>
      <c r="R14"/>
      <c r="S14"/>
      <c r="T14"/>
      <c r="U14"/>
      <c r="V14"/>
      <c r="W14"/>
      <c r="X14"/>
      <c r="Y14"/>
      <c r="Z14"/>
      <c r="AA14"/>
    </row>
    <row r="15" spans="1:27" ht="22.5" customHeight="1" x14ac:dyDescent="0.35">
      <c r="A15" s="51">
        <f t="shared" si="1"/>
        <v>10</v>
      </c>
      <c r="B15" s="164" t="s">
        <v>113</v>
      </c>
      <c r="C15" s="62" t="s">
        <v>19</v>
      </c>
      <c r="D15" s="12">
        <v>1</v>
      </c>
      <c r="E15" s="10">
        <v>0</v>
      </c>
      <c r="F15" s="49">
        <f t="shared" si="0"/>
        <v>0</v>
      </c>
      <c r="G15" s="106"/>
      <c r="H15" s="41"/>
      <c r="I15" s="41"/>
      <c r="J15" s="41"/>
      <c r="K15" s="41"/>
      <c r="L15" s="41"/>
      <c r="M15" s="41"/>
      <c r="O15" s="41"/>
      <c r="P15"/>
      <c r="Q15"/>
      <c r="R15"/>
      <c r="S15"/>
      <c r="T15"/>
      <c r="U15"/>
      <c r="V15"/>
      <c r="W15"/>
      <c r="X15"/>
      <c r="Y15"/>
      <c r="Z15"/>
      <c r="AA15"/>
    </row>
    <row r="16" spans="1:27" ht="22.5" customHeight="1" x14ac:dyDescent="0.35">
      <c r="A16" s="51">
        <f t="shared" si="1"/>
        <v>11</v>
      </c>
      <c r="B16" s="164" t="s">
        <v>85</v>
      </c>
      <c r="C16" s="62" t="s">
        <v>19</v>
      </c>
      <c r="D16" s="12">
        <v>3</v>
      </c>
      <c r="E16" s="10">
        <v>0</v>
      </c>
      <c r="F16" s="49">
        <f t="shared" si="0"/>
        <v>0</v>
      </c>
    </row>
    <row r="17" spans="1:27" ht="22.5" customHeight="1" x14ac:dyDescent="0.35">
      <c r="A17" s="51">
        <f t="shared" si="1"/>
        <v>12</v>
      </c>
      <c r="B17" s="164" t="s">
        <v>114</v>
      </c>
      <c r="C17" s="62" t="s">
        <v>19</v>
      </c>
      <c r="D17" s="12">
        <v>1</v>
      </c>
      <c r="E17" s="10">
        <v>0</v>
      </c>
      <c r="F17" s="49">
        <f t="shared" si="0"/>
        <v>0</v>
      </c>
    </row>
    <row r="18" spans="1:27" ht="22.5" customHeight="1" x14ac:dyDescent="0.35">
      <c r="A18" s="51">
        <f t="shared" si="1"/>
        <v>13</v>
      </c>
      <c r="B18" s="64" t="s">
        <v>71</v>
      </c>
      <c r="C18" s="62" t="s">
        <v>19</v>
      </c>
      <c r="D18" s="12">
        <v>13</v>
      </c>
      <c r="E18" s="10">
        <v>0</v>
      </c>
      <c r="F18" s="49">
        <f t="shared" si="0"/>
        <v>0</v>
      </c>
    </row>
    <row r="19" spans="1:27" ht="22.5" customHeight="1" x14ac:dyDescent="0.35">
      <c r="A19" s="51">
        <f t="shared" si="1"/>
        <v>14</v>
      </c>
      <c r="B19" s="64" t="s">
        <v>119</v>
      </c>
      <c r="C19" s="62" t="s">
        <v>19</v>
      </c>
      <c r="D19" s="12">
        <v>2</v>
      </c>
      <c r="E19" s="135">
        <v>0</v>
      </c>
      <c r="F19" s="49">
        <f t="shared" si="0"/>
        <v>0</v>
      </c>
      <c r="G19" s="106"/>
      <c r="H19" s="41"/>
      <c r="I19" s="41"/>
      <c r="J19" s="41"/>
      <c r="K19" s="41"/>
      <c r="L19" s="41"/>
      <c r="M19" s="41"/>
      <c r="N19" s="41"/>
      <c r="O19" s="41"/>
      <c r="P19"/>
      <c r="Q19"/>
      <c r="R19"/>
      <c r="S19"/>
      <c r="T19"/>
      <c r="U19"/>
      <c r="V19"/>
      <c r="W19"/>
      <c r="X19"/>
      <c r="Y19"/>
      <c r="Z19"/>
      <c r="AA19"/>
    </row>
    <row r="20" spans="1:27" ht="22.5" customHeight="1" x14ac:dyDescent="0.35">
      <c r="A20" s="51">
        <f t="shared" si="1"/>
        <v>15</v>
      </c>
      <c r="B20" s="64" t="s">
        <v>92</v>
      </c>
      <c r="C20" s="62" t="s">
        <v>19</v>
      </c>
      <c r="D20" s="12">
        <v>6</v>
      </c>
      <c r="E20" s="10">
        <v>0</v>
      </c>
      <c r="F20" s="49">
        <f t="shared" si="0"/>
        <v>0</v>
      </c>
      <c r="G20" s="106"/>
      <c r="H20" s="41"/>
      <c r="I20" s="41"/>
      <c r="J20" s="41"/>
      <c r="K20" s="41"/>
      <c r="L20" s="41"/>
      <c r="M20" s="41"/>
      <c r="N20" s="41"/>
      <c r="O20" s="41"/>
      <c r="P20"/>
      <c r="Q20"/>
      <c r="R20"/>
      <c r="S20"/>
      <c r="T20"/>
      <c r="U20"/>
      <c r="V20"/>
      <c r="W20"/>
      <c r="X20"/>
      <c r="Y20"/>
      <c r="Z20"/>
      <c r="AA20"/>
    </row>
    <row r="21" spans="1:27" ht="22.5" customHeight="1" x14ac:dyDescent="0.35">
      <c r="A21" s="51">
        <f t="shared" si="1"/>
        <v>16</v>
      </c>
      <c r="B21" s="138" t="s">
        <v>109</v>
      </c>
      <c r="C21" s="62" t="s">
        <v>20</v>
      </c>
      <c r="D21" s="12">
        <v>95</v>
      </c>
      <c r="E21" s="10">
        <v>0</v>
      </c>
      <c r="F21" s="49">
        <f t="shared" si="0"/>
        <v>0</v>
      </c>
      <c r="G21" s="106"/>
      <c r="H21" s="109"/>
      <c r="I21" s="41"/>
      <c r="J21" s="41"/>
      <c r="K21" s="41"/>
      <c r="L21" s="41"/>
      <c r="M21" s="41"/>
      <c r="N21" s="41"/>
      <c r="O21" s="41"/>
      <c r="P21"/>
      <c r="Q21"/>
      <c r="R21"/>
      <c r="S21"/>
      <c r="T21"/>
      <c r="U21"/>
      <c r="V21"/>
      <c r="W21"/>
      <c r="X21"/>
      <c r="Y21"/>
      <c r="Z21"/>
      <c r="AA21"/>
    </row>
    <row r="22" spans="1:27" ht="22.5" customHeight="1" x14ac:dyDescent="0.35">
      <c r="A22" s="51">
        <f t="shared" si="1"/>
        <v>17</v>
      </c>
      <c r="B22" s="138" t="s">
        <v>110</v>
      </c>
      <c r="C22" s="62" t="s">
        <v>20</v>
      </c>
      <c r="D22" s="12">
        <f>38+37+26+88</f>
        <v>189</v>
      </c>
      <c r="E22" s="10">
        <v>0</v>
      </c>
      <c r="F22" s="49">
        <f t="shared" si="0"/>
        <v>0</v>
      </c>
      <c r="G22" s="106"/>
      <c r="H22" s="109"/>
      <c r="I22" s="41"/>
      <c r="J22" s="41"/>
      <c r="K22" s="41"/>
      <c r="L22" s="41"/>
      <c r="M22" s="41"/>
      <c r="N22" s="41"/>
      <c r="O22" s="41"/>
      <c r="P22"/>
      <c r="Q22"/>
      <c r="R22"/>
      <c r="S22"/>
      <c r="T22"/>
      <c r="U22"/>
      <c r="V22"/>
      <c r="W22"/>
      <c r="X22"/>
      <c r="Y22"/>
      <c r="Z22"/>
      <c r="AA22"/>
    </row>
    <row r="23" spans="1:27" ht="22.5" customHeight="1" x14ac:dyDescent="0.35">
      <c r="A23" s="51">
        <f t="shared" si="1"/>
        <v>18</v>
      </c>
      <c r="B23" s="138" t="s">
        <v>118</v>
      </c>
      <c r="C23" s="62" t="s">
        <v>20</v>
      </c>
      <c r="D23" s="12">
        <f>39+45+65+18</f>
        <v>167</v>
      </c>
      <c r="E23" s="10">
        <v>0</v>
      </c>
      <c r="F23" s="49">
        <f t="shared" ref="F23" si="2">D23*E23</f>
        <v>0</v>
      </c>
      <c r="G23" s="106"/>
      <c r="H23" s="109"/>
      <c r="I23" s="41"/>
      <c r="J23" s="41"/>
      <c r="K23" s="41"/>
      <c r="L23" s="41"/>
      <c r="M23" s="41"/>
      <c r="N23" s="41"/>
      <c r="O23" s="41"/>
      <c r="P23"/>
      <c r="Q23"/>
      <c r="R23"/>
      <c r="S23"/>
      <c r="T23"/>
      <c r="U23"/>
      <c r="V23"/>
      <c r="W23"/>
      <c r="X23"/>
      <c r="Y23"/>
      <c r="Z23"/>
      <c r="AA23"/>
    </row>
    <row r="24" spans="1:27" ht="22.5" customHeight="1" x14ac:dyDescent="0.35">
      <c r="A24" s="51">
        <f t="shared" si="1"/>
        <v>19</v>
      </c>
      <c r="B24" s="138" t="s">
        <v>117</v>
      </c>
      <c r="C24" s="62" t="s">
        <v>19</v>
      </c>
      <c r="D24" s="12">
        <v>2</v>
      </c>
      <c r="E24" s="10">
        <v>0</v>
      </c>
      <c r="F24" s="49">
        <f t="shared" ref="F24" si="3">D24*E24</f>
        <v>0</v>
      </c>
      <c r="G24" s="106"/>
      <c r="H24" s="109"/>
      <c r="I24" s="41"/>
      <c r="J24" s="41"/>
      <c r="K24" s="41"/>
      <c r="L24" s="41"/>
      <c r="M24" s="41"/>
      <c r="N24" s="41"/>
      <c r="O24" s="41"/>
      <c r="P24"/>
      <c r="Q24"/>
      <c r="R24"/>
      <c r="S24"/>
      <c r="T24"/>
      <c r="U24"/>
      <c r="V24"/>
      <c r="W24"/>
      <c r="X24"/>
      <c r="Y24"/>
      <c r="Z24"/>
      <c r="AA24"/>
    </row>
    <row r="25" spans="1:27" ht="22.5" customHeight="1" x14ac:dyDescent="0.35">
      <c r="A25" s="51">
        <f t="shared" si="1"/>
        <v>20</v>
      </c>
      <c r="B25" s="64" t="s">
        <v>91</v>
      </c>
      <c r="C25" s="62" t="s">
        <v>19</v>
      </c>
      <c r="D25" s="12">
        <v>7</v>
      </c>
      <c r="E25" s="10">
        <v>0</v>
      </c>
      <c r="F25" s="49">
        <f t="shared" si="0"/>
        <v>0</v>
      </c>
      <c r="G25" s="106"/>
      <c r="H25" s="109"/>
      <c r="I25" s="41"/>
      <c r="J25" s="41"/>
      <c r="K25" s="41"/>
      <c r="L25" s="41"/>
      <c r="M25" s="41"/>
      <c r="N25" s="41"/>
      <c r="O25" s="41"/>
      <c r="P25"/>
      <c r="Q25"/>
      <c r="R25"/>
      <c r="S25"/>
      <c r="T25"/>
      <c r="U25"/>
      <c r="V25"/>
      <c r="W25"/>
      <c r="X25"/>
      <c r="Y25"/>
      <c r="Z25"/>
      <c r="AA25"/>
    </row>
    <row r="26" spans="1:27" ht="22.5" customHeight="1" x14ac:dyDescent="0.35">
      <c r="A26" s="51">
        <f t="shared" si="1"/>
        <v>21</v>
      </c>
      <c r="B26" s="64" t="s">
        <v>90</v>
      </c>
      <c r="C26" s="62" t="s">
        <v>19</v>
      </c>
      <c r="D26" s="12">
        <v>5</v>
      </c>
      <c r="E26" s="10">
        <v>0</v>
      </c>
      <c r="F26" s="49">
        <f t="shared" si="0"/>
        <v>0</v>
      </c>
      <c r="G26" s="106"/>
      <c r="H26" s="109"/>
      <c r="I26" s="41"/>
      <c r="J26" s="41"/>
      <c r="K26" s="41"/>
      <c r="L26" s="41"/>
      <c r="M26" s="41"/>
      <c r="N26" s="41"/>
      <c r="O26" s="41"/>
      <c r="P26"/>
      <c r="Q26"/>
      <c r="R26"/>
      <c r="S26"/>
      <c r="T26"/>
      <c r="U26"/>
      <c r="V26"/>
      <c r="W26"/>
      <c r="X26"/>
      <c r="Y26"/>
      <c r="Z26"/>
      <c r="AA26"/>
    </row>
    <row r="27" spans="1:27" ht="22.5" customHeight="1" x14ac:dyDescent="0.35">
      <c r="A27" s="51">
        <f t="shared" si="1"/>
        <v>22</v>
      </c>
      <c r="B27" s="64" t="s">
        <v>101</v>
      </c>
      <c r="C27" s="62" t="s">
        <v>19</v>
      </c>
      <c r="D27" s="12">
        <v>2</v>
      </c>
      <c r="E27" s="10">
        <v>0</v>
      </c>
      <c r="F27" s="49">
        <f t="shared" si="0"/>
        <v>0</v>
      </c>
      <c r="G27" s="106"/>
      <c r="H27" s="109"/>
      <c r="I27" s="41"/>
      <c r="J27" s="41"/>
      <c r="K27" s="41"/>
      <c r="L27" s="41"/>
      <c r="M27" s="41"/>
      <c r="N27" s="41"/>
      <c r="O27" s="41"/>
      <c r="P27"/>
      <c r="Q27"/>
      <c r="R27"/>
      <c r="S27"/>
      <c r="T27"/>
      <c r="U27"/>
      <c r="V27"/>
      <c r="W27"/>
      <c r="X27"/>
      <c r="Y27"/>
      <c r="Z27"/>
      <c r="AA27"/>
    </row>
    <row r="28" spans="1:27" ht="22.5" customHeight="1" x14ac:dyDescent="0.35">
      <c r="A28" s="51">
        <f t="shared" si="1"/>
        <v>23</v>
      </c>
      <c r="B28" s="64" t="s">
        <v>102</v>
      </c>
      <c r="C28" s="62" t="s">
        <v>19</v>
      </c>
      <c r="D28" s="12">
        <v>5</v>
      </c>
      <c r="E28" s="10">
        <v>0</v>
      </c>
      <c r="F28" s="49">
        <f t="shared" si="0"/>
        <v>0</v>
      </c>
      <c r="G28" s="106"/>
      <c r="H28" s="109"/>
      <c r="I28" s="41"/>
      <c r="J28" s="41"/>
      <c r="K28" s="41"/>
      <c r="L28" s="41"/>
      <c r="M28" s="41"/>
      <c r="N28" s="41"/>
      <c r="O28" s="41"/>
      <c r="P28"/>
      <c r="Q28"/>
      <c r="R28"/>
      <c r="S28"/>
      <c r="T28"/>
      <c r="U28"/>
      <c r="V28"/>
      <c r="W28"/>
      <c r="X28"/>
      <c r="Y28"/>
      <c r="Z28"/>
      <c r="AA28"/>
    </row>
    <row r="29" spans="1:27" ht="22.5" customHeight="1" thickBot="1" x14ac:dyDescent="0.25">
      <c r="A29" s="147"/>
      <c r="B29" s="144"/>
      <c r="C29" s="144"/>
      <c r="D29" s="144"/>
      <c r="E29" s="144"/>
      <c r="F29" s="148"/>
      <c r="G29" s="106"/>
      <c r="H29" s="109"/>
      <c r="I29" s="41"/>
      <c r="J29" s="41"/>
      <c r="K29" s="41"/>
      <c r="L29" s="41"/>
      <c r="M29" s="41"/>
      <c r="N29" s="41"/>
      <c r="O29" s="41"/>
      <c r="P29"/>
      <c r="Q29"/>
      <c r="R29"/>
      <c r="S29"/>
      <c r="T29"/>
      <c r="U29"/>
      <c r="V29"/>
      <c r="W29"/>
      <c r="X29"/>
      <c r="Y29"/>
      <c r="Z29"/>
      <c r="AA29"/>
    </row>
    <row r="30" spans="1:27" ht="22.5" customHeight="1" x14ac:dyDescent="0.35">
      <c r="A30" s="26"/>
      <c r="E30" s="38" t="s">
        <v>17</v>
      </c>
      <c r="F30" s="10">
        <f>SUM(F6:F28)</f>
        <v>0</v>
      </c>
      <c r="G30"/>
      <c r="H30" s="109"/>
      <c r="I30" s="41"/>
      <c r="J30" s="41"/>
      <c r="K30" s="41"/>
      <c r="L30" s="41"/>
      <c r="M30" s="41"/>
      <c r="N30" s="41"/>
      <c r="O30" s="41"/>
      <c r="P30"/>
      <c r="Q30"/>
      <c r="R30"/>
      <c r="S30"/>
      <c r="T30"/>
      <c r="U30"/>
      <c r="V30"/>
      <c r="W30"/>
      <c r="X30"/>
      <c r="Y30"/>
      <c r="Z30"/>
      <c r="AA30"/>
    </row>
    <row r="31" spans="1:27" customFormat="1" ht="22.5" customHeight="1" x14ac:dyDescent="0.35">
      <c r="A31" s="128"/>
      <c r="B31" s="108" t="s">
        <v>86</v>
      </c>
      <c r="C31" s="7"/>
      <c r="D31" s="22"/>
      <c r="E31" s="10"/>
      <c r="F31" s="129"/>
      <c r="G31" s="149"/>
      <c r="H31" s="5"/>
    </row>
    <row r="32" spans="1:27" customFormat="1" ht="22.5" customHeight="1" x14ac:dyDescent="0.35">
      <c r="A32" s="128"/>
      <c r="B32" s="139" t="s">
        <v>95</v>
      </c>
      <c r="C32" s="140" t="s">
        <v>20</v>
      </c>
      <c r="D32" s="22"/>
      <c r="E32" s="10">
        <v>0</v>
      </c>
      <c r="F32" s="129">
        <f>D32*E32</f>
        <v>0</v>
      </c>
      <c r="G32" s="149"/>
      <c r="H32" s="5"/>
    </row>
    <row r="33" spans="1:27" ht="22.5" customHeight="1" x14ac:dyDescent="0.2">
      <c r="A33" s="26"/>
      <c r="G33"/>
      <c r="H33" s="41"/>
      <c r="I33" s="41"/>
      <c r="J33" s="41"/>
      <c r="K33" s="41"/>
      <c r="L33" s="41"/>
      <c r="M33" s="41"/>
      <c r="N33" s="41"/>
      <c r="O33" s="41"/>
      <c r="P33"/>
      <c r="Q33"/>
      <c r="R33"/>
      <c r="S33"/>
      <c r="T33"/>
      <c r="U33"/>
      <c r="V33"/>
      <c r="W33"/>
      <c r="X33"/>
      <c r="Y33"/>
      <c r="Z33"/>
      <c r="AA33"/>
    </row>
    <row r="34" spans="1:27" ht="53.25" customHeight="1" x14ac:dyDescent="0.2">
      <c r="A34" s="29" t="s">
        <v>31</v>
      </c>
      <c r="B34" s="122" t="s">
        <v>5</v>
      </c>
      <c r="C34" s="122"/>
      <c r="D34" s="122"/>
      <c r="E34" s="122"/>
      <c r="F34" s="122"/>
      <c r="G34"/>
      <c r="H34"/>
      <c r="I34"/>
      <c r="J34"/>
      <c r="K34"/>
      <c r="L34"/>
      <c r="M34"/>
      <c r="N34"/>
      <c r="O34"/>
      <c r="P34"/>
      <c r="Q34"/>
      <c r="R34"/>
      <c r="S34"/>
      <c r="T34"/>
      <c r="U34"/>
      <c r="V34"/>
      <c r="W34"/>
      <c r="X34"/>
      <c r="Y34"/>
      <c r="Z34"/>
      <c r="AA34"/>
    </row>
    <row r="35" spans="1:27" ht="88.5" customHeight="1" x14ac:dyDescent="0.2">
      <c r="A35" s="29" t="s">
        <v>31</v>
      </c>
      <c r="B35" s="122" t="s">
        <v>6</v>
      </c>
      <c r="C35" s="122"/>
      <c r="D35" s="122"/>
      <c r="E35" s="122"/>
      <c r="F35" s="122"/>
      <c r="G35"/>
      <c r="H35"/>
      <c r="I35"/>
      <c r="J35"/>
      <c r="K35"/>
      <c r="L35"/>
      <c r="M35"/>
      <c r="N35"/>
      <c r="O35"/>
      <c r="P35"/>
      <c r="Q35"/>
      <c r="R35"/>
      <c r="S35"/>
      <c r="T35"/>
      <c r="U35"/>
      <c r="V35"/>
      <c r="W35"/>
      <c r="X35"/>
      <c r="Y35"/>
      <c r="Z35"/>
      <c r="AA35"/>
    </row>
    <row r="36" spans="1:27" customFormat="1" ht="113.25" customHeight="1" x14ac:dyDescent="0.2">
      <c r="A36" s="19" t="s">
        <v>31</v>
      </c>
      <c r="B36" s="145" t="s">
        <v>107</v>
      </c>
      <c r="C36" s="145"/>
      <c r="D36" s="145"/>
      <c r="E36" s="145"/>
      <c r="F36" s="145"/>
      <c r="G36" s="5"/>
    </row>
    <row r="37" spans="1:27" ht="22.5" customHeight="1" x14ac:dyDescent="0.2">
      <c r="A37" s="26"/>
      <c r="B37" s="56"/>
      <c r="C37" s="52"/>
      <c r="D37" s="52"/>
      <c r="E37" s="26" t="s">
        <v>7</v>
      </c>
      <c r="F37" s="2"/>
      <c r="G37"/>
      <c r="H37"/>
      <c r="I37"/>
      <c r="J37"/>
      <c r="K37"/>
      <c r="L37"/>
      <c r="M37"/>
      <c r="N37"/>
      <c r="O37"/>
      <c r="P37"/>
      <c r="Q37"/>
      <c r="R37"/>
      <c r="S37"/>
      <c r="T37"/>
      <c r="U37"/>
      <c r="V37"/>
      <c r="W37"/>
      <c r="X37"/>
      <c r="Y37"/>
      <c r="Z37"/>
      <c r="AA37"/>
    </row>
    <row r="38" spans="1:27" customFormat="1" ht="22.5" customHeight="1" x14ac:dyDescent="0.2">
      <c r="E38" s="26" t="s">
        <v>8</v>
      </c>
      <c r="F38" s="3"/>
    </row>
    <row r="39" spans="1:27" customFormat="1" ht="22.5" customHeight="1" x14ac:dyDescent="0.2">
      <c r="E39" s="39"/>
      <c r="F39" s="5"/>
    </row>
    <row r="40" spans="1:27" x14ac:dyDescent="0.2">
      <c r="G40"/>
      <c r="H40"/>
      <c r="I40"/>
      <c r="J40"/>
      <c r="K40"/>
      <c r="L40"/>
      <c r="M40"/>
      <c r="N40"/>
      <c r="O40"/>
      <c r="P40"/>
      <c r="Q40"/>
      <c r="R40"/>
      <c r="S40"/>
      <c r="T40"/>
      <c r="U40"/>
      <c r="V40"/>
      <c r="W40"/>
      <c r="X40"/>
      <c r="Y40"/>
      <c r="Z40"/>
      <c r="AA40"/>
    </row>
    <row r="41" spans="1:27" x14ac:dyDescent="0.2">
      <c r="G41"/>
      <c r="H41"/>
      <c r="I41"/>
      <c r="J41"/>
      <c r="K41"/>
      <c r="L41"/>
      <c r="M41"/>
      <c r="N41"/>
      <c r="O41"/>
      <c r="P41"/>
      <c r="Q41"/>
      <c r="R41"/>
      <c r="S41"/>
      <c r="T41"/>
      <c r="U41"/>
      <c r="V41"/>
      <c r="W41"/>
      <c r="X41"/>
      <c r="Y41"/>
      <c r="Z41"/>
      <c r="AA41"/>
    </row>
    <row r="42" spans="1:27" x14ac:dyDescent="0.2">
      <c r="G42"/>
      <c r="H42"/>
      <c r="I42"/>
      <c r="J42"/>
      <c r="K42"/>
      <c r="L42"/>
      <c r="M42"/>
      <c r="N42"/>
      <c r="O42"/>
      <c r="P42"/>
      <c r="Q42"/>
      <c r="R42"/>
      <c r="S42"/>
      <c r="T42"/>
      <c r="U42"/>
      <c r="V42"/>
      <c r="W42"/>
      <c r="X42"/>
      <c r="Y42"/>
      <c r="Z42"/>
      <c r="AA42"/>
    </row>
    <row r="43" spans="1:27" x14ac:dyDescent="0.2">
      <c r="G43"/>
      <c r="H43"/>
      <c r="I43"/>
      <c r="J43"/>
      <c r="K43"/>
      <c r="L43"/>
      <c r="M43"/>
      <c r="N43"/>
      <c r="O43"/>
      <c r="P43"/>
      <c r="Q43"/>
      <c r="R43"/>
      <c r="S43"/>
      <c r="T43"/>
      <c r="U43"/>
      <c r="V43"/>
      <c r="W43"/>
      <c r="X43"/>
      <c r="Y43"/>
      <c r="Z43"/>
      <c r="AA43"/>
    </row>
    <row r="44" spans="1:27" x14ac:dyDescent="0.2">
      <c r="G44"/>
      <c r="H44"/>
      <c r="I44"/>
      <c r="J44"/>
      <c r="K44"/>
      <c r="L44"/>
      <c r="M44"/>
      <c r="N44"/>
      <c r="O44"/>
      <c r="P44"/>
      <c r="Q44"/>
      <c r="R44"/>
      <c r="S44"/>
      <c r="T44"/>
      <c r="U44"/>
      <c r="V44"/>
      <c r="W44"/>
      <c r="X44"/>
      <c r="Y44"/>
      <c r="Z44"/>
      <c r="AA44"/>
    </row>
    <row r="45" spans="1:27" x14ac:dyDescent="0.2">
      <c r="G45"/>
      <c r="H45"/>
      <c r="I45"/>
      <c r="J45"/>
      <c r="K45"/>
      <c r="L45"/>
      <c r="M45"/>
      <c r="N45"/>
      <c r="O45"/>
      <c r="P45"/>
      <c r="Q45"/>
      <c r="R45"/>
      <c r="S45"/>
      <c r="T45"/>
      <c r="U45"/>
      <c r="V45"/>
      <c r="W45"/>
      <c r="X45"/>
      <c r="Y45"/>
      <c r="Z45"/>
      <c r="AA45"/>
    </row>
    <row r="46" spans="1:27" x14ac:dyDescent="0.2">
      <c r="G46"/>
      <c r="H46"/>
      <c r="I46"/>
      <c r="J46"/>
      <c r="K46"/>
      <c r="L46"/>
      <c r="M46"/>
      <c r="N46"/>
      <c r="O46"/>
      <c r="P46"/>
      <c r="Q46"/>
      <c r="R46"/>
      <c r="S46"/>
      <c r="T46"/>
      <c r="U46"/>
      <c r="V46"/>
      <c r="W46"/>
      <c r="X46"/>
      <c r="Y46"/>
      <c r="Z46"/>
      <c r="AA46"/>
    </row>
    <row r="47" spans="1:27" x14ac:dyDescent="0.2">
      <c r="G47"/>
      <c r="H47"/>
      <c r="I47"/>
      <c r="J47"/>
      <c r="K47"/>
      <c r="L47"/>
      <c r="M47"/>
      <c r="N47"/>
      <c r="O47"/>
      <c r="P47"/>
      <c r="Q47"/>
      <c r="R47"/>
      <c r="S47"/>
      <c r="T47"/>
      <c r="U47"/>
      <c r="V47"/>
      <c r="W47"/>
      <c r="X47"/>
      <c r="Y47"/>
      <c r="Z47"/>
      <c r="AA47"/>
    </row>
    <row r="51" spans="11:14" x14ac:dyDescent="0.2">
      <c r="K51" s="11"/>
      <c r="N51" s="11"/>
    </row>
    <row r="52" spans="11:14" x14ac:dyDescent="0.2">
      <c r="K52" s="11"/>
      <c r="N52" s="11"/>
    </row>
    <row r="53" spans="11:14" x14ac:dyDescent="0.2">
      <c r="N53" s="11"/>
    </row>
    <row r="54" spans="11:14" x14ac:dyDescent="0.2">
      <c r="N54" s="11"/>
    </row>
  </sheetData>
  <mergeCells count="6">
    <mergeCell ref="B36:F36"/>
    <mergeCell ref="B35:F35"/>
    <mergeCell ref="A4:E4"/>
    <mergeCell ref="B1:D1"/>
    <mergeCell ref="B2:D2"/>
    <mergeCell ref="B34:F34"/>
  </mergeCells>
  <phoneticPr fontId="14" type="noConversion"/>
  <pageMargins left="0.56000000000000005" right="0.2" top="0.52" bottom="0.25" header="0.5" footer="0.35"/>
  <pageSetup scale="94" orientation="portrait" r:id="rId1"/>
  <headerFooter alignWithMargins="0"/>
  <rowBreaks count="1" manualBreakCount="1">
    <brk id="33" max="6"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D9FD89-5F5F-4753-BDFA-B074E1804A23}">
  <dimension ref="A1:P26"/>
  <sheetViews>
    <sheetView view="pageBreakPreview" zoomScaleNormal="100" zoomScaleSheetLayoutView="100" workbookViewId="0">
      <selection activeCell="E1" sqref="E1:E1048576"/>
    </sheetView>
  </sheetViews>
  <sheetFormatPr defaultRowHeight="12.75" x14ac:dyDescent="0.2"/>
  <cols>
    <col min="1" max="1" width="6.7109375" customWidth="1"/>
    <col min="2" max="2" width="43" customWidth="1"/>
    <col min="3" max="3" width="10.42578125" customWidth="1"/>
    <col min="4" max="4" width="12" customWidth="1"/>
    <col min="5" max="5" width="13.42578125" style="4" customWidth="1"/>
    <col min="6" max="6" width="14.85546875" customWidth="1"/>
    <col min="7" max="8" width="13.28515625" customWidth="1"/>
  </cols>
  <sheetData>
    <row r="1" spans="1:16" ht="15.75" customHeight="1" x14ac:dyDescent="0.2">
      <c r="B1" s="119" t="s">
        <v>9</v>
      </c>
      <c r="C1" s="119"/>
      <c r="D1" s="119"/>
      <c r="E1"/>
      <c r="F1" s="55" t="s">
        <v>43</v>
      </c>
    </row>
    <row r="2" spans="1:16" ht="15.75" x14ac:dyDescent="0.2">
      <c r="B2" s="119" t="s">
        <v>42</v>
      </c>
      <c r="C2" s="119"/>
      <c r="D2" s="119"/>
      <c r="E2" s="11" t="s">
        <v>0</v>
      </c>
      <c r="F2" s="5">
        <v>337.07799999999997</v>
      </c>
    </row>
    <row r="3" spans="1:16" ht="17.25" customHeight="1" x14ac:dyDescent="0.2"/>
    <row r="4" spans="1:16" ht="21.75" customHeight="1" thickBot="1" x14ac:dyDescent="0.25">
      <c r="A4" s="120" t="s">
        <v>2</v>
      </c>
      <c r="B4" s="120"/>
      <c r="C4" s="120"/>
      <c r="D4" s="120"/>
      <c r="E4" s="120"/>
      <c r="F4" s="43"/>
    </row>
    <row r="5" spans="1:16" ht="26.25" customHeight="1" thickBot="1" x14ac:dyDescent="0.25">
      <c r="A5" s="47" t="s">
        <v>10</v>
      </c>
      <c r="B5" s="34" t="s">
        <v>11</v>
      </c>
      <c r="C5" s="8" t="s">
        <v>12</v>
      </c>
      <c r="D5" s="9" t="s">
        <v>13</v>
      </c>
      <c r="E5" s="8" t="s">
        <v>14</v>
      </c>
      <c r="F5" s="48" t="s">
        <v>15</v>
      </c>
      <c r="G5" t="s">
        <v>27</v>
      </c>
      <c r="H5" t="s">
        <v>28</v>
      </c>
    </row>
    <row r="6" spans="1:16" ht="22.5" customHeight="1" x14ac:dyDescent="0.35">
      <c r="A6" s="50">
        <v>1</v>
      </c>
      <c r="B6" s="63" t="s">
        <v>46</v>
      </c>
      <c r="C6" s="7" t="s">
        <v>21</v>
      </c>
      <c r="D6" s="22">
        <v>6743</v>
      </c>
      <c r="E6" s="10">
        <v>0</v>
      </c>
      <c r="F6" s="49">
        <v>0</v>
      </c>
      <c r="G6" t="s">
        <v>29</v>
      </c>
      <c r="L6" t="s">
        <v>57</v>
      </c>
      <c r="M6">
        <f>1106+794+39+272+(268*2)</f>
        <v>2747</v>
      </c>
      <c r="N6">
        <f>M6+3710</f>
        <v>6457</v>
      </c>
    </row>
    <row r="7" spans="1:16" ht="22.5" customHeight="1" x14ac:dyDescent="0.35">
      <c r="A7" s="50">
        <f>A6+1</f>
        <v>2</v>
      </c>
      <c r="B7" s="60" t="s">
        <v>47</v>
      </c>
      <c r="C7" s="7" t="s">
        <v>21</v>
      </c>
      <c r="D7" s="22">
        <v>6743</v>
      </c>
      <c r="E7" s="10">
        <v>0</v>
      </c>
      <c r="F7" s="49">
        <v>0</v>
      </c>
      <c r="G7" t="s">
        <v>26</v>
      </c>
      <c r="H7" s="5"/>
    </row>
    <row r="8" spans="1:16" ht="22.5" customHeight="1" x14ac:dyDescent="0.35">
      <c r="A8" s="50">
        <f t="shared" ref="A8:A15" si="0">A7+1</f>
        <v>3</v>
      </c>
      <c r="B8" s="27" t="s">
        <v>54</v>
      </c>
      <c r="C8" s="7" t="s">
        <v>21</v>
      </c>
      <c r="D8" s="22">
        <v>5815</v>
      </c>
      <c r="E8" s="10"/>
      <c r="F8" s="49"/>
      <c r="G8">
        <f>D8*0.2</f>
        <v>1163</v>
      </c>
      <c r="H8" s="5"/>
    </row>
    <row r="9" spans="1:16" ht="22.5" customHeight="1" x14ac:dyDescent="0.35">
      <c r="A9" s="50">
        <f t="shared" si="0"/>
        <v>4</v>
      </c>
      <c r="B9" t="s">
        <v>49</v>
      </c>
      <c r="C9" s="7" t="s">
        <v>48</v>
      </c>
      <c r="D9" s="22">
        <v>1163</v>
      </c>
      <c r="E9" s="10">
        <v>0</v>
      </c>
      <c r="F9" s="49">
        <f>D8*E9</f>
        <v>0</v>
      </c>
      <c r="G9" t="s">
        <v>44</v>
      </c>
    </row>
    <row r="10" spans="1:16" s="53" customFormat="1" ht="22.5" customHeight="1" x14ac:dyDescent="0.35">
      <c r="A10" s="50">
        <f t="shared" si="0"/>
        <v>5</v>
      </c>
      <c r="B10" s="27" t="s">
        <v>33</v>
      </c>
      <c r="C10" s="7" t="s">
        <v>19</v>
      </c>
      <c r="D10" s="22">
        <v>2</v>
      </c>
      <c r="E10" s="10">
        <v>0</v>
      </c>
      <c r="F10" s="49">
        <f t="shared" ref="F10:F15" si="1">D10*E10</f>
        <v>0</v>
      </c>
      <c r="G10" t="s">
        <v>44</v>
      </c>
      <c r="H10"/>
    </row>
    <row r="11" spans="1:16" ht="22.5" customHeight="1" x14ac:dyDescent="0.35">
      <c r="A11" s="50">
        <f t="shared" si="0"/>
        <v>6</v>
      </c>
      <c r="B11" s="27" t="s">
        <v>24</v>
      </c>
      <c r="C11" s="7" t="s">
        <v>20</v>
      </c>
      <c r="D11" s="22">
        <v>2747</v>
      </c>
      <c r="E11" s="10">
        <v>0</v>
      </c>
      <c r="F11" s="49">
        <f t="shared" si="1"/>
        <v>0</v>
      </c>
      <c r="G11" t="s">
        <v>44</v>
      </c>
      <c r="J11" t="s">
        <v>56</v>
      </c>
      <c r="L11" t="s">
        <v>55</v>
      </c>
      <c r="O11" t="s">
        <v>58</v>
      </c>
      <c r="P11" t="s">
        <v>59</v>
      </c>
    </row>
    <row r="12" spans="1:16" ht="22.5" customHeight="1" x14ac:dyDescent="0.35">
      <c r="A12" s="50">
        <f t="shared" si="0"/>
        <v>7</v>
      </c>
      <c r="B12" s="27" t="s">
        <v>22</v>
      </c>
      <c r="C12" s="7" t="s">
        <v>21</v>
      </c>
      <c r="D12" s="22">
        <v>241</v>
      </c>
      <c r="E12" s="10">
        <v>0</v>
      </c>
      <c r="F12" s="49">
        <f t="shared" si="1"/>
        <v>0</v>
      </c>
      <c r="G12" t="s">
        <v>44</v>
      </c>
      <c r="J12">
        <v>20747.166499999999</v>
      </c>
      <c r="L12">
        <v>41795.307699999998</v>
      </c>
      <c r="O12">
        <v>24524</v>
      </c>
      <c r="P12">
        <v>48533</v>
      </c>
    </row>
    <row r="13" spans="1:16" ht="22.5" customHeight="1" x14ac:dyDescent="0.35">
      <c r="A13" s="50">
        <f t="shared" si="0"/>
        <v>8</v>
      </c>
      <c r="B13" s="27" t="s">
        <v>51</v>
      </c>
      <c r="C13" s="7" t="s">
        <v>21</v>
      </c>
      <c r="D13" s="22">
        <v>2725</v>
      </c>
      <c r="E13" s="10"/>
      <c r="F13" s="49"/>
      <c r="J13">
        <f>J12/9</f>
        <v>2305.2407222222223</v>
      </c>
      <c r="L13">
        <v>10537.5257</v>
      </c>
      <c r="O13">
        <f>O12/9</f>
        <v>2724.8888888888887</v>
      </c>
      <c r="P13">
        <v>12150</v>
      </c>
    </row>
    <row r="14" spans="1:16" ht="22.5" customHeight="1" x14ac:dyDescent="0.35">
      <c r="A14" s="50">
        <f t="shared" si="0"/>
        <v>9</v>
      </c>
      <c r="B14" s="27" t="s">
        <v>50</v>
      </c>
      <c r="C14" s="7" t="s">
        <v>21</v>
      </c>
      <c r="D14" s="22">
        <v>2725</v>
      </c>
      <c r="E14" s="10"/>
      <c r="F14" s="49"/>
      <c r="J14">
        <f>J13+200</f>
        <v>2505.2407222222223</v>
      </c>
      <c r="P14">
        <f>SUM(P12:P13)</f>
        <v>60683</v>
      </c>
    </row>
    <row r="15" spans="1:16" ht="22.5" customHeight="1" thickBot="1" x14ac:dyDescent="0.4">
      <c r="A15" s="50">
        <f t="shared" si="0"/>
        <v>10</v>
      </c>
      <c r="B15" s="27" t="s">
        <v>25</v>
      </c>
      <c r="C15" s="7" t="s">
        <v>19</v>
      </c>
      <c r="D15" s="22">
        <v>16</v>
      </c>
      <c r="E15" s="10">
        <v>0</v>
      </c>
      <c r="F15" s="49">
        <f t="shared" si="1"/>
        <v>0</v>
      </c>
      <c r="G15" t="s">
        <v>44</v>
      </c>
      <c r="L15">
        <f>SUM(L12:L13)</f>
        <v>52332.833399999996</v>
      </c>
      <c r="P15">
        <f>P14/9</f>
        <v>6742.5555555555557</v>
      </c>
    </row>
    <row r="16" spans="1:16" ht="26.25" customHeight="1" thickBot="1" x14ac:dyDescent="0.25">
      <c r="A16" s="47" t="s">
        <v>10</v>
      </c>
      <c r="B16" s="34" t="s">
        <v>11</v>
      </c>
      <c r="C16" s="8" t="s">
        <v>12</v>
      </c>
      <c r="D16" s="9" t="s">
        <v>13</v>
      </c>
      <c r="E16" s="8" t="s">
        <v>14</v>
      </c>
      <c r="F16" s="48" t="s">
        <v>15</v>
      </c>
      <c r="G16" t="s">
        <v>27</v>
      </c>
      <c r="H16" t="s">
        <v>28</v>
      </c>
      <c r="L16">
        <f>L15/9</f>
        <v>5814.759266666666</v>
      </c>
      <c r="N16" s="22">
        <v>6373</v>
      </c>
      <c r="O16" t="s">
        <v>60</v>
      </c>
    </row>
    <row r="17" spans="1:13" ht="22.5" customHeight="1" x14ac:dyDescent="0.35">
      <c r="A17" s="50">
        <f>A15+1</f>
        <v>11</v>
      </c>
      <c r="B17" s="27" t="s">
        <v>34</v>
      </c>
      <c r="C17" s="7" t="s">
        <v>23</v>
      </c>
      <c r="D17" s="22">
        <v>1</v>
      </c>
      <c r="E17" s="10">
        <v>0</v>
      </c>
      <c r="F17" s="49">
        <f>D17*E17</f>
        <v>0</v>
      </c>
      <c r="G17" t="s">
        <v>44</v>
      </c>
      <c r="H17" s="5"/>
      <c r="J17">
        <v>22650.411100000001</v>
      </c>
      <c r="M17" s="24">
        <f>L16+N16</f>
        <v>12187.759266666666</v>
      </c>
    </row>
    <row r="18" spans="1:13" ht="22.5" customHeight="1" x14ac:dyDescent="0.35">
      <c r="A18" s="50">
        <f>A17+1</f>
        <v>12</v>
      </c>
      <c r="B18" s="27" t="s">
        <v>35</v>
      </c>
      <c r="C18" s="7" t="s">
        <v>21</v>
      </c>
      <c r="D18" s="22">
        <v>1582</v>
      </c>
      <c r="E18" s="10">
        <v>0</v>
      </c>
      <c r="F18" s="49">
        <f t="shared" ref="F18:F19" si="2">D18*E18</f>
        <v>0</v>
      </c>
      <c r="G18" t="s">
        <v>44</v>
      </c>
      <c r="H18" s="5"/>
      <c r="J18">
        <f>J17/9</f>
        <v>2516.7123444444446</v>
      </c>
      <c r="M18">
        <f>6226+6373</f>
        <v>12599</v>
      </c>
    </row>
    <row r="19" spans="1:13" ht="22.5" customHeight="1" thickBot="1" x14ac:dyDescent="0.4">
      <c r="A19" s="50">
        <f>A18+1</f>
        <v>13</v>
      </c>
      <c r="B19" s="31" t="s">
        <v>36</v>
      </c>
      <c r="C19" s="21" t="s">
        <v>21</v>
      </c>
      <c r="D19" s="32">
        <v>1582</v>
      </c>
      <c r="E19" s="20">
        <v>0</v>
      </c>
      <c r="F19" s="49">
        <f t="shared" si="2"/>
        <v>0</v>
      </c>
      <c r="G19" t="s">
        <v>44</v>
      </c>
      <c r="H19" s="5"/>
    </row>
    <row r="20" spans="1:13" ht="22.5" customHeight="1" x14ac:dyDescent="0.35">
      <c r="A20" s="6"/>
      <c r="B20" s="27"/>
      <c r="C20" s="7"/>
      <c r="D20" s="22"/>
      <c r="E20" s="57" t="s">
        <v>17</v>
      </c>
      <c r="F20" s="54">
        <f>SUM(F6:F15,F17:F19)</f>
        <v>0</v>
      </c>
    </row>
    <row r="21" spans="1:13" ht="17.25" customHeight="1" x14ac:dyDescent="0.2">
      <c r="A21" s="25" t="s">
        <v>4</v>
      </c>
      <c r="B21" s="121" t="s">
        <v>30</v>
      </c>
      <c r="C21" s="121"/>
      <c r="D21" s="121"/>
      <c r="E21" s="121"/>
      <c r="F21" s="121"/>
    </row>
    <row r="22" spans="1:13" ht="52.5" customHeight="1" x14ac:dyDescent="0.2">
      <c r="A22" s="19" t="s">
        <v>31</v>
      </c>
      <c r="B22" s="123" t="s">
        <v>5</v>
      </c>
      <c r="C22" s="123"/>
      <c r="D22" s="123"/>
      <c r="E22" s="123"/>
      <c r="F22" s="123"/>
    </row>
    <row r="23" spans="1:13" ht="90" customHeight="1" x14ac:dyDescent="0.2">
      <c r="A23" s="19" t="s">
        <v>31</v>
      </c>
      <c r="B23" s="121" t="s">
        <v>6</v>
      </c>
      <c r="C23" s="121"/>
      <c r="D23" s="121"/>
      <c r="E23" s="121"/>
      <c r="F23" s="121"/>
    </row>
    <row r="24" spans="1:13" ht="69.75" customHeight="1" x14ac:dyDescent="0.2">
      <c r="A24" s="19" t="s">
        <v>31</v>
      </c>
      <c r="B24" s="121" t="s">
        <v>41</v>
      </c>
      <c r="C24" s="121"/>
      <c r="D24" s="121"/>
      <c r="E24" s="121"/>
      <c r="F24" s="121"/>
    </row>
    <row r="25" spans="1:13" ht="22.5" customHeight="1" x14ac:dyDescent="0.2">
      <c r="E25" s="26" t="s">
        <v>7</v>
      </c>
      <c r="F25" s="2"/>
    </row>
    <row r="26" spans="1:13" ht="22.5" customHeight="1" x14ac:dyDescent="0.2">
      <c r="E26" s="26" t="s">
        <v>8</v>
      </c>
      <c r="F26" s="3"/>
    </row>
  </sheetData>
  <mergeCells count="7">
    <mergeCell ref="B24:F24"/>
    <mergeCell ref="B1:D1"/>
    <mergeCell ref="B2:D2"/>
    <mergeCell ref="A4:E4"/>
    <mergeCell ref="B21:F21"/>
    <mergeCell ref="B22:F22"/>
    <mergeCell ref="B23:F23"/>
  </mergeCells>
  <pageMargins left="0.56000000000000005" right="0.2" top="0.52" bottom="0.25" header="0.5" footer="0.35"/>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BID SUMMARY EAST</vt:lpstr>
      <vt:lpstr>1300.2550 Grading</vt:lpstr>
      <vt:lpstr>ADMINISTRATION</vt:lpstr>
      <vt:lpstr>1300.2555 Clearing TPDES</vt:lpstr>
      <vt:lpstr>1300.2850 Water</vt:lpstr>
      <vt:lpstr>1300.3316 Collector Street</vt:lpstr>
      <vt:lpstr>'1300.2550 Grading'!Print_Area</vt:lpstr>
      <vt:lpstr>'1300.2555 Clearing TPDES'!Print_Area</vt:lpstr>
      <vt:lpstr>'1300.2850 Water'!Print_Area</vt:lpstr>
      <vt:lpstr>'1300.3316 Collector Street'!Print_Area</vt:lpstr>
      <vt:lpstr>ADMINISTRATION!Print_Area</vt:lpstr>
      <vt:lpstr>'BID SUMMARY EAST'!Print_Area</vt:lpstr>
    </vt:vector>
  </TitlesOfParts>
  <Manager/>
  <Company>COSA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jr16004</dc:creator>
  <cp:keywords/>
  <dc:description/>
  <cp:lastModifiedBy>Ellie Delgado</cp:lastModifiedBy>
  <cp:revision/>
  <cp:lastPrinted>2026-02-26T17:10:22Z</cp:lastPrinted>
  <dcterms:created xsi:type="dcterms:W3CDTF">2009-02-11T21:40:13Z</dcterms:created>
  <dcterms:modified xsi:type="dcterms:W3CDTF">2026-02-26T20:07:47Z</dcterms:modified>
  <cp:category/>
  <cp:contentStatus/>
</cp:coreProperties>
</file>