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50503 - DPEG\250503-01-001 (ENG) - Zarzamora\Engineering\Docs\Bid Package\2026.02.20_Bid Package to Contactors\"/>
    </mc:Choice>
  </mc:AlternateContent>
  <xr:revisionPtr revIDLastSave="0" documentId="13_ncr:1_{90410625-34E8-4393-9CC8-2BF057126B14}" xr6:coauthVersionLast="47" xr6:coauthVersionMax="47" xr10:uidLastSave="{00000000-0000-0000-0000-000000000000}"/>
  <bookViews>
    <workbookView xWindow="-120" yWindow="-120" windowWidth="29040" windowHeight="15720" xr2:uid="{A173B4A0-EF4C-4EF2-AD94-7DF2D46BB3D8}"/>
  </bookViews>
  <sheets>
    <sheet name="BIDS LOW-HIGH" sheetId="1" r:id="rId1"/>
    <sheet name="BID Summary" sheetId="2" r:id="rId2"/>
  </sheets>
  <definedNames>
    <definedName name="_xlnm.Print_Area" localSheetId="0">'BIDS LOW-HIGH'!$A$1:$J$121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J37" i="1" s="1"/>
  <c r="H37" i="1"/>
  <c r="C14" i="1" l="1"/>
  <c r="G24" i="1"/>
  <c r="J24" i="1" s="1"/>
  <c r="H24" i="1"/>
  <c r="G61" i="1" l="1"/>
  <c r="J61" i="1" s="1"/>
  <c r="H61" i="1"/>
  <c r="H31" i="1"/>
  <c r="G31" i="1"/>
  <c r="J31" i="1" s="1"/>
  <c r="H11" i="1"/>
  <c r="G11" i="1"/>
  <c r="J11" i="1" s="1"/>
  <c r="G66" i="1"/>
  <c r="J66" i="1" s="1"/>
  <c r="H66" i="1"/>
  <c r="G67" i="1"/>
  <c r="H67" i="1"/>
  <c r="J67" i="1"/>
  <c r="G68" i="1"/>
  <c r="J68" i="1" s="1"/>
  <c r="H68" i="1"/>
  <c r="H70" i="1"/>
  <c r="G70" i="1"/>
  <c r="J70" i="1" s="1"/>
  <c r="H69" i="1"/>
  <c r="G69" i="1"/>
  <c r="J69" i="1" s="1"/>
  <c r="H65" i="1"/>
  <c r="G65" i="1"/>
  <c r="J65" i="1" s="1"/>
  <c r="H84" i="1"/>
  <c r="G84" i="1"/>
  <c r="J84" i="1" s="1"/>
  <c r="G20" i="1"/>
  <c r="J20" i="1" s="1"/>
  <c r="H20" i="1"/>
  <c r="G81" i="1" l="1"/>
  <c r="J81" i="1" s="1"/>
  <c r="H81" i="1"/>
  <c r="G14" i="1" l="1"/>
  <c r="J14" i="1" s="1"/>
  <c r="H14" i="1"/>
  <c r="G15" i="1"/>
  <c r="J15" i="1" s="1"/>
  <c r="H15" i="1"/>
  <c r="G16" i="1"/>
  <c r="J16" i="1" s="1"/>
  <c r="H16" i="1"/>
  <c r="G18" i="1"/>
  <c r="J18" i="1" s="1"/>
  <c r="H18" i="1"/>
  <c r="G13" i="1"/>
  <c r="J13" i="1" s="1"/>
  <c r="H13" i="1"/>
  <c r="H29" i="1"/>
  <c r="G45" i="1"/>
  <c r="J45" i="1" s="1"/>
  <c r="H45" i="1"/>
  <c r="H49" i="1"/>
  <c r="H50" i="1"/>
  <c r="H51" i="1"/>
  <c r="H52" i="1"/>
  <c r="H53" i="1"/>
  <c r="H54" i="1"/>
  <c r="H55" i="1"/>
  <c r="H56" i="1"/>
  <c r="H57" i="1"/>
  <c r="H58" i="1"/>
  <c r="H59" i="1"/>
  <c r="H60" i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G58" i="1"/>
  <c r="J58" i="1" s="1"/>
  <c r="G59" i="1"/>
  <c r="J59" i="1" s="1"/>
  <c r="G60" i="1"/>
  <c r="J60" i="1" s="1"/>
  <c r="H89" i="1"/>
  <c r="G89" i="1"/>
  <c r="J89" i="1" s="1"/>
  <c r="C32" i="1"/>
  <c r="G32" i="1" s="1"/>
  <c r="J32" i="1" s="1"/>
  <c r="G29" i="1"/>
  <c r="J29" i="1" s="1"/>
  <c r="H32" i="1"/>
  <c r="H30" i="1"/>
  <c r="G30" i="1"/>
  <c r="J30" i="1" s="1"/>
  <c r="H28" i="1"/>
  <c r="G28" i="1"/>
  <c r="J28" i="1" s="1"/>
  <c r="H27" i="1"/>
  <c r="G27" i="1"/>
  <c r="J27" i="1" s="1"/>
  <c r="G12" i="1"/>
  <c r="J12" i="1" s="1"/>
  <c r="H12" i="1"/>
  <c r="G17" i="1"/>
  <c r="J17" i="1" s="1"/>
  <c r="H17" i="1"/>
  <c r="G19" i="1"/>
  <c r="J19" i="1" s="1"/>
  <c r="H19" i="1"/>
  <c r="G21" i="1"/>
  <c r="J21" i="1" s="1"/>
  <c r="H21" i="1"/>
  <c r="G22" i="1"/>
  <c r="J22" i="1" s="1"/>
  <c r="H22" i="1"/>
  <c r="G23" i="1"/>
  <c r="J23" i="1" s="1"/>
  <c r="H23" i="1"/>
  <c r="G62" i="1"/>
  <c r="J62" i="1" s="1"/>
  <c r="H62" i="1"/>
  <c r="H77" i="1"/>
  <c r="G77" i="1"/>
  <c r="J77" i="1" s="1"/>
  <c r="H6" i="1"/>
  <c r="G6" i="1"/>
  <c r="J6" i="1" s="1"/>
  <c r="H93" i="1"/>
  <c r="G93" i="1"/>
  <c r="J93" i="1" s="1"/>
  <c r="H92" i="1"/>
  <c r="G92" i="1"/>
  <c r="J92" i="1" s="1"/>
  <c r="H95" i="1"/>
  <c r="G95" i="1"/>
  <c r="J95" i="1" s="1"/>
  <c r="H90" i="1"/>
  <c r="G90" i="1"/>
  <c r="J90" i="1" s="1"/>
  <c r="H107" i="1"/>
  <c r="G107" i="1"/>
  <c r="J107" i="1" s="1"/>
  <c r="H83" i="1"/>
  <c r="G83" i="1"/>
  <c r="J83" i="1" s="1"/>
  <c r="G79" i="1"/>
  <c r="J79" i="1" s="1"/>
  <c r="H79" i="1"/>
  <c r="G82" i="1"/>
  <c r="J82" i="1" s="1"/>
  <c r="H82" i="1"/>
  <c r="G75" i="1"/>
  <c r="J75" i="1" s="1"/>
  <c r="H75" i="1"/>
  <c r="H48" i="1"/>
  <c r="G48" i="1"/>
  <c r="J48" i="1" s="1"/>
  <c r="J71" i="1" l="1"/>
  <c r="J63" i="1"/>
  <c r="J25" i="1"/>
  <c r="J33" i="1" s="1"/>
  <c r="G78" i="1" l="1"/>
  <c r="J78" i="1" s="1"/>
  <c r="H78" i="1"/>
  <c r="H44" i="1" l="1"/>
  <c r="G44" i="1"/>
  <c r="J44" i="1" s="1"/>
  <c r="H111" i="1" l="1"/>
  <c r="H110" i="1"/>
  <c r="G111" i="1"/>
  <c r="J111" i="1" s="1"/>
  <c r="G110" i="1"/>
  <c r="J110" i="1" s="1"/>
  <c r="H109" i="1"/>
  <c r="G109" i="1"/>
  <c r="J109" i="1" s="1"/>
  <c r="H108" i="1"/>
  <c r="G108" i="1"/>
  <c r="J108" i="1" s="1"/>
  <c r="H8" i="1" l="1"/>
  <c r="G8" i="1"/>
  <c r="J8" i="1" s="1"/>
  <c r="G103" i="1" l="1"/>
  <c r="J103" i="1" s="1"/>
  <c r="H103" i="1"/>
  <c r="G41" i="1" l="1"/>
  <c r="G42" i="1"/>
  <c r="G40" i="1"/>
  <c r="G43" i="1"/>
  <c r="G35" i="1" l="1"/>
  <c r="G7" i="1"/>
  <c r="G5" i="1"/>
  <c r="G36" i="1"/>
  <c r="G86" i="1"/>
  <c r="G80" i="1"/>
  <c r="G74" i="1"/>
  <c r="G85" i="1"/>
  <c r="G76" i="1"/>
  <c r="G104" i="1"/>
  <c r="G105" i="1"/>
  <c r="G106" i="1"/>
  <c r="G91" i="1"/>
  <c r="G98" i="1"/>
  <c r="G99" i="1"/>
  <c r="G94" i="1"/>
  <c r="G96" i="1"/>
  <c r="G97" i="1"/>
  <c r="G100" i="1"/>
  <c r="H85" i="1" l="1"/>
  <c r="J85" i="1"/>
  <c r="J40" i="1" l="1"/>
  <c r="H40" i="1"/>
  <c r="J43" i="1"/>
  <c r="H43" i="1"/>
  <c r="A8" i="2" l="1"/>
  <c r="A6" i="2"/>
  <c r="A7" i="2"/>
  <c r="H91" i="1" l="1"/>
  <c r="H98" i="1"/>
  <c r="H99" i="1"/>
  <c r="H94" i="1"/>
  <c r="H96" i="1"/>
  <c r="H97" i="1"/>
  <c r="H100" i="1"/>
  <c r="H104" i="1"/>
  <c r="H105" i="1"/>
  <c r="H106" i="1"/>
  <c r="H80" i="1"/>
  <c r="H74" i="1"/>
  <c r="H76" i="1"/>
  <c r="H86" i="1"/>
  <c r="H41" i="1"/>
  <c r="H42" i="1"/>
  <c r="H36" i="1"/>
  <c r="H35" i="1"/>
  <c r="H7" i="1"/>
  <c r="H5" i="1"/>
  <c r="J91" i="1"/>
  <c r="J98" i="1"/>
  <c r="J99" i="1"/>
  <c r="J94" i="1"/>
  <c r="J96" i="1"/>
  <c r="J97" i="1"/>
  <c r="J100" i="1"/>
  <c r="J104" i="1"/>
  <c r="J105" i="1"/>
  <c r="J106" i="1"/>
  <c r="J80" i="1"/>
  <c r="J74" i="1"/>
  <c r="J76" i="1"/>
  <c r="J41" i="1"/>
  <c r="J42" i="1"/>
  <c r="J36" i="1"/>
  <c r="B8" i="2" l="1"/>
  <c r="A5" i="2"/>
  <c r="A4" i="2"/>
  <c r="A3" i="2"/>
  <c r="J112" i="1" l="1"/>
  <c r="J86" i="1"/>
  <c r="J35" i="1"/>
  <c r="J7" i="1"/>
  <c r="J5" i="1"/>
  <c r="J46" i="1" l="1"/>
  <c r="B4" i="2"/>
  <c r="B6" i="2"/>
  <c r="B7" i="2"/>
  <c r="B5" i="2"/>
  <c r="J38" i="1"/>
  <c r="J9" i="1"/>
  <c r="J87" i="1"/>
  <c r="J101" i="1"/>
  <c r="J115" i="1" l="1"/>
  <c r="B3" i="2" s="1"/>
</calcChain>
</file>

<file path=xl/sharedStrings.xml><?xml version="1.0" encoding="utf-8"?>
<sst xmlns="http://schemas.openxmlformats.org/spreadsheetml/2006/main" count="256" uniqueCount="151">
  <si>
    <t>PROJECT START-UP</t>
  </si>
  <si>
    <t>Site Mobilization</t>
  </si>
  <si>
    <t>Estimated Quantity</t>
  </si>
  <si>
    <t>Item Description</t>
  </si>
  <si>
    <t>Unit</t>
  </si>
  <si>
    <t>Unit Price</t>
  </si>
  <si>
    <t>Total Price</t>
  </si>
  <si>
    <t>Item</t>
  </si>
  <si>
    <t>TOTAL</t>
  </si>
  <si>
    <t>L.F.</t>
  </si>
  <si>
    <t>EA.</t>
  </si>
  <si>
    <t>Bid Total</t>
  </si>
  <si>
    <t>Contractor</t>
  </si>
  <si>
    <t>Clearing and Grubbing</t>
  </si>
  <si>
    <t>C.Y.</t>
  </si>
  <si>
    <t>V.F.</t>
  </si>
  <si>
    <t>Contractor #1</t>
  </si>
  <si>
    <t xml:space="preserve">6" Lime Treated Subgrade </t>
  </si>
  <si>
    <t>L.S.</t>
  </si>
  <si>
    <t>Performance &amp; Payment Bonds</t>
  </si>
  <si>
    <t>ADA Ramps</t>
  </si>
  <si>
    <t>*Inclusive of all required SWPPP measures</t>
  </si>
  <si>
    <t>Arbor Fields Unit 1 - Bid Summary</t>
  </si>
  <si>
    <t>SWPPP/Erosion Control*</t>
  </si>
  <si>
    <t>Bowman Consulting</t>
  </si>
  <si>
    <t>Standard Curb</t>
  </si>
  <si>
    <t>6' Concrete Sidewalk</t>
  </si>
  <si>
    <t>LF</t>
  </si>
  <si>
    <t>DHANANI WAY STREET IMPROVEMENTS</t>
  </si>
  <si>
    <t>TXDOT DECELERATION LANE IMPROVEMENTS</t>
  </si>
  <si>
    <t>2" Type C Surface Course</t>
  </si>
  <si>
    <t>3.5" Asphalt Base</t>
  </si>
  <si>
    <t>9" Crushed Limestone Base</t>
  </si>
  <si>
    <t>10' Sidewalk</t>
  </si>
  <si>
    <t>Inlet (COMP) (TY Sidewalk Bridge)</t>
  </si>
  <si>
    <t>Remove Concrete Curb</t>
  </si>
  <si>
    <t xml:space="preserve"> STORM DRAIN IMPROVEMENTS</t>
  </si>
  <si>
    <t>Tie into Existing Storm Drain</t>
  </si>
  <si>
    <t>24" Class III RCP (0'-6' Depth)</t>
  </si>
  <si>
    <t>4'X4' Junction box</t>
  </si>
  <si>
    <t xml:space="preserve">20' Curb Inlet </t>
  </si>
  <si>
    <t xml:space="preserve">7' Headwall with Dissipators </t>
  </si>
  <si>
    <t>24" Headwall with Dissipators</t>
  </si>
  <si>
    <t>24" Safety End Treatment 6:1</t>
  </si>
  <si>
    <t>24" Butterfly Valve w/ valve box &amp; cover</t>
  </si>
  <si>
    <t>ESTIMATED TOTAL COST</t>
  </si>
  <si>
    <t>Trench Excavation Protection</t>
  </si>
  <si>
    <t>Tie to Existing Wastewater Line</t>
  </si>
  <si>
    <t>8" S.S. PVC Pipe (SDR-26) (0'-8')</t>
  </si>
  <si>
    <t>8" S.S. PVC Pipe (SDR-26) (8'-12')</t>
  </si>
  <si>
    <t>8" S.S. PVC Pipe (SDR-26) (12'-16')</t>
  </si>
  <si>
    <t>4' Standard Manhole</t>
  </si>
  <si>
    <t>Manhole Extra Depth (4' Dia.)</t>
  </si>
  <si>
    <t>24" ~ Steel Encasement</t>
  </si>
  <si>
    <t>24" ~ Steel Encasement Via Trenchless Install</t>
  </si>
  <si>
    <t xml:space="preserve">Tie to Existing Waterline  </t>
  </si>
  <si>
    <t>12" Water Pipe (C900 PVC CLASS 235)(DR-18)</t>
  </si>
  <si>
    <t>12" Gate Valve, complete with valve box &amp; cover</t>
  </si>
  <si>
    <t>24" Steel Encasement via Trenchless Install</t>
  </si>
  <si>
    <t>24" Steel Encasement</t>
  </si>
  <si>
    <t>Fire Hydrant Assembly, complete</t>
  </si>
  <si>
    <t>12" Joint Restraints</t>
  </si>
  <si>
    <t>2" - Temporary Blow Off</t>
  </si>
  <si>
    <t>Hydrostatic Testing</t>
  </si>
  <si>
    <t>Concrete Cap</t>
  </si>
  <si>
    <t>Construction Staking</t>
  </si>
  <si>
    <t>(Bowman)</t>
  </si>
  <si>
    <t>SAWS WATER IMPROVEMENTS</t>
  </si>
  <si>
    <t>SAWS SANITARY SEWER IMPROVEMENTS</t>
  </si>
  <si>
    <t>6" Raised Concrete Median</t>
  </si>
  <si>
    <t>7x3 Single Box Culvert</t>
  </si>
  <si>
    <t>Safety End Treatment for SBC</t>
  </si>
  <si>
    <t>CY</t>
  </si>
  <si>
    <t>PRIVATE IMPROVEMENTS</t>
  </si>
  <si>
    <t>Pond Weir Structure</t>
  </si>
  <si>
    <t>Interceptor Concrete Channel</t>
  </si>
  <si>
    <t>Concrete Flume</t>
  </si>
  <si>
    <t>Detention Ponds A &amp; B Excavation</t>
  </si>
  <si>
    <t>Reinforced Concrete Pipe (CLASS III) (30 Inches Dia.)</t>
  </si>
  <si>
    <t>Interceptor Channel Excavation</t>
  </si>
  <si>
    <t>SY</t>
  </si>
  <si>
    <t>EA</t>
  </si>
  <si>
    <t>SF</t>
  </si>
  <si>
    <t>DEMOLITION</t>
  </si>
  <si>
    <t>Remove Miscellaneous Concrete</t>
  </si>
  <si>
    <t>Remove Pavement</t>
  </si>
  <si>
    <t>Concrete Pavement Repair</t>
  </si>
  <si>
    <t>AC</t>
  </si>
  <si>
    <t>DHANANI WAY - BID QUANTITIES 
BIDDING TABULATION - FEBRUARY 4 - 2026</t>
  </si>
  <si>
    <t xml:space="preserve">6ft Perimeter Fence </t>
  </si>
  <si>
    <t>Gate</t>
  </si>
  <si>
    <t>550-W</t>
  </si>
  <si>
    <t>856.1-T</t>
  </si>
  <si>
    <t>7181-6056</t>
  </si>
  <si>
    <t>856.2-T</t>
  </si>
  <si>
    <t>550-WW</t>
  </si>
  <si>
    <t>7087-6048</t>
  </si>
  <si>
    <t>462 6010</t>
  </si>
  <si>
    <t>401.1-24</t>
  </si>
  <si>
    <t>466 2330</t>
  </si>
  <si>
    <t>466 2065</t>
  </si>
  <si>
    <t>6'x3' Single Box Culvert</t>
  </si>
  <si>
    <t>7'X7' Junction box</t>
  </si>
  <si>
    <t>10'x10' Junction box</t>
  </si>
  <si>
    <t xml:space="preserve">Preparing Right-of-Way Clearing </t>
  </si>
  <si>
    <t>465 6233</t>
  </si>
  <si>
    <t>536 7001</t>
  </si>
  <si>
    <t>Striping and Signage</t>
  </si>
  <si>
    <t>TXDOT Interceptor Channel Embankment (Final)</t>
  </si>
  <si>
    <t>TXDOT Interceptor Channel Excavation (Complete in Place)</t>
  </si>
  <si>
    <t>TONS</t>
  </si>
  <si>
    <t>LS</t>
  </si>
  <si>
    <t>531  6005</t>
  </si>
  <si>
    <t>Barricades, Signs and Traffic Handling</t>
  </si>
  <si>
    <t>EARTHWORK (COMBINED)</t>
  </si>
  <si>
    <t>Street Excavation</t>
  </si>
  <si>
    <t>105 2085</t>
  </si>
  <si>
    <t>110-7003</t>
  </si>
  <si>
    <t>105.1-P</t>
  </si>
  <si>
    <t>401.1-30</t>
  </si>
  <si>
    <t>550.1-S</t>
  </si>
  <si>
    <t>307.2-C</t>
  </si>
  <si>
    <t>307.2-F</t>
  </si>
  <si>
    <t>Pond Concrete Pilot Channel</t>
  </si>
  <si>
    <t>107.1-P</t>
  </si>
  <si>
    <t>Site Excavation</t>
  </si>
  <si>
    <t>7" Concrete Curb and Gutter</t>
  </si>
  <si>
    <t>462-MC-6-616</t>
  </si>
  <si>
    <t>Retaining Wall (Spread Footing)</t>
  </si>
  <si>
    <t>6'x3' Multiple Box Culvert</t>
  </si>
  <si>
    <t>423 6005</t>
  </si>
  <si>
    <t>466 6179</t>
  </si>
  <si>
    <t>Concrete Wingwall with Parallel Wings</t>
  </si>
  <si>
    <t>EROSION CONTROL IMPROVEMENTS</t>
  </si>
  <si>
    <t>6” Topsoil</t>
  </si>
  <si>
    <t>Hydromulching</t>
  </si>
  <si>
    <t xml:space="preserve">Rock Berm </t>
  </si>
  <si>
    <t>Stabilized Construction Exit</t>
  </si>
  <si>
    <t>Silt Fence With J Hooks</t>
  </si>
  <si>
    <t>Inlet Protection</t>
  </si>
  <si>
    <t xml:space="preserve">8" Concrete Pavement </t>
  </si>
  <si>
    <t>101.1-P</t>
  </si>
  <si>
    <t>Remove Sidewalks (To Be Replaced With New Sidewalk Along Strech Ave)</t>
  </si>
  <si>
    <t>Remove Pavement (To Be Replaced For Saws Utility)</t>
  </si>
  <si>
    <t>105 2085-R</t>
  </si>
  <si>
    <t>7x2 Single Box Culvert</t>
  </si>
  <si>
    <t>462 6014</t>
  </si>
  <si>
    <t>462 6164</t>
  </si>
  <si>
    <t>307.2-S</t>
  </si>
  <si>
    <t>Concrete to Prevent Erosion</t>
  </si>
  <si>
    <t>Embankment (Final)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</si>
</sst>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Verdana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</cellStyleXfs>
  <cellXfs count="147">
    <xf numFmtId="0" fontId="0" fillId="0" borderId="0" xfId="0"/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8" fontId="0" fillId="0" borderId="3" xfId="0" applyNumberFormat="1" applyBorder="1"/>
    <xf numFmtId="44" fontId="0" fillId="0" borderId="3" xfId="0" applyNumberFormat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center"/>
    </xf>
    <xf numFmtId="0" fontId="0" fillId="0" borderId="8" xfId="0" applyBorder="1"/>
    <xf numFmtId="44" fontId="2" fillId="5" borderId="0" xfId="1" applyFont="1" applyFill="1" applyBorder="1"/>
    <xf numFmtId="44" fontId="2" fillId="5" borderId="14" xfId="1" applyFont="1" applyFill="1" applyBorder="1" applyAlignment="1">
      <alignment horizontal="center"/>
    </xf>
    <xf numFmtId="0" fontId="0" fillId="5" borderId="12" xfId="0" applyFill="1" applyBorder="1"/>
    <xf numFmtId="44" fontId="2" fillId="5" borderId="12" xfId="0" applyNumberFormat="1" applyFont="1" applyFill="1" applyBorder="1"/>
    <xf numFmtId="0" fontId="2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6" fillId="0" borderId="11" xfId="0" applyFont="1" applyBorder="1" applyAlignment="1" applyProtection="1">
      <alignment horizontal="center"/>
      <protection locked="0"/>
    </xf>
    <xf numFmtId="0" fontId="0" fillId="0" borderId="15" xfId="0" applyBorder="1"/>
    <xf numFmtId="0" fontId="0" fillId="0" borderId="16" xfId="0" applyBorder="1"/>
    <xf numFmtId="44" fontId="0" fillId="0" borderId="13" xfId="0" applyNumberFormat="1" applyBorder="1"/>
    <xf numFmtId="0" fontId="9" fillId="7" borderId="17" xfId="0" applyFont="1" applyFill="1" applyBorder="1"/>
    <xf numFmtId="0" fontId="9" fillId="0" borderId="18" xfId="0" applyFont="1" applyBorder="1"/>
    <xf numFmtId="44" fontId="9" fillId="0" borderId="18" xfId="0" applyNumberFormat="1" applyFont="1" applyBorder="1"/>
    <xf numFmtId="44" fontId="9" fillId="0" borderId="19" xfId="0" applyNumberFormat="1" applyFont="1" applyBorder="1"/>
    <xf numFmtId="0" fontId="7" fillId="4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20" xfId="0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20" xfId="0" applyFont="1" applyBorder="1" applyAlignment="1" applyProtection="1">
      <alignment horizontal="center"/>
      <protection locked="0"/>
    </xf>
    <xf numFmtId="0" fontId="2" fillId="5" borderId="12" xfId="0" applyFont="1" applyFill="1" applyBorder="1"/>
    <xf numFmtId="3" fontId="2" fillId="0" borderId="6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0" fillId="0" borderId="0" xfId="0" applyNumberFormat="1"/>
    <xf numFmtId="3" fontId="6" fillId="0" borderId="3" xfId="0" applyNumberFormat="1" applyFont="1" applyBorder="1" applyAlignment="1" applyProtection="1">
      <alignment horizontal="center"/>
      <protection locked="0"/>
    </xf>
    <xf numFmtId="3" fontId="0" fillId="0" borderId="16" xfId="0" applyNumberFormat="1" applyBorder="1"/>
    <xf numFmtId="0" fontId="0" fillId="2" borderId="0" xfId="0" applyFill="1"/>
    <xf numFmtId="3" fontId="2" fillId="0" borderId="5" xfId="0" applyNumberFormat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4" fontId="0" fillId="0" borderId="11" xfId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5" borderId="0" xfId="0" applyFill="1" applyAlignment="1">
      <alignment horizontal="center"/>
    </xf>
    <xf numFmtId="44" fontId="2" fillId="5" borderId="21" xfId="1" applyFont="1" applyFill="1" applyBorder="1" applyAlignment="1">
      <alignment horizontal="center"/>
    </xf>
    <xf numFmtId="44" fontId="2" fillId="5" borderId="13" xfId="0" applyNumberFormat="1" applyFont="1" applyFill="1" applyBorder="1"/>
    <xf numFmtId="3" fontId="0" fillId="5" borderId="8" xfId="0" applyNumberFormat="1" applyFill="1" applyBorder="1" applyAlignment="1">
      <alignment horizontal="center"/>
    </xf>
    <xf numFmtId="3" fontId="0" fillId="5" borderId="22" xfId="0" applyNumberFormat="1" applyFill="1" applyBorder="1"/>
    <xf numFmtId="0" fontId="6" fillId="0" borderId="10" xfId="0" applyFont="1" applyBorder="1" applyAlignment="1">
      <alignment horizontal="center"/>
    </xf>
    <xf numFmtId="0" fontId="0" fillId="5" borderId="3" xfId="0" applyFill="1" applyBorder="1"/>
    <xf numFmtId="0" fontId="6" fillId="5" borderId="3" xfId="0" applyFont="1" applyFill="1" applyBorder="1"/>
    <xf numFmtId="3" fontId="6" fillId="0" borderId="10" xfId="0" applyNumberFormat="1" applyFont="1" applyBorder="1" applyAlignment="1">
      <alignment horizontal="center"/>
    </xf>
    <xf numFmtId="44" fontId="6" fillId="0" borderId="3" xfId="0" applyNumberFormat="1" applyFont="1" applyBorder="1"/>
    <xf numFmtId="44" fontId="6" fillId="0" borderId="11" xfId="1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5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9" xfId="0" applyFill="1" applyBorder="1" applyAlignment="1">
      <alignment horizontal="center"/>
    </xf>
    <xf numFmtId="44" fontId="2" fillId="7" borderId="0" xfId="1" applyFont="1" applyFill="1" applyBorder="1"/>
    <xf numFmtId="44" fontId="2" fillId="7" borderId="0" xfId="1" applyFon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8" xfId="0" applyFill="1" applyBorder="1"/>
    <xf numFmtId="0" fontId="2" fillId="7" borderId="0" xfId="0" applyFont="1" applyFill="1"/>
    <xf numFmtId="3" fontId="1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4" fontId="2" fillId="0" borderId="3" xfId="1" applyFont="1" applyFill="1" applyBorder="1"/>
    <xf numFmtId="44" fontId="2" fillId="0" borderId="3" xfId="1" applyFont="1" applyFill="1" applyBorder="1" applyAlignment="1">
      <alignment horizontal="center"/>
    </xf>
    <xf numFmtId="44" fontId="2" fillId="0" borderId="28" xfId="1" applyFont="1" applyFill="1" applyBorder="1"/>
    <xf numFmtId="0" fontId="12" fillId="0" borderId="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65" fontId="14" fillId="0" borderId="21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wrapText="1"/>
    </xf>
    <xf numFmtId="3" fontId="14" fillId="0" borderId="29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0" fillId="5" borderId="27" xfId="0" applyFill="1" applyBorder="1"/>
    <xf numFmtId="3" fontId="14" fillId="0" borderId="3" xfId="0" applyNumberFormat="1" applyFont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left" vertical="center"/>
    </xf>
    <xf numFmtId="0" fontId="15" fillId="5" borderId="27" xfId="0" applyFont="1" applyFill="1" applyBorder="1"/>
    <xf numFmtId="0" fontId="6" fillId="5" borderId="27" xfId="0" applyFont="1" applyFill="1" applyBorder="1"/>
    <xf numFmtId="0" fontId="0" fillId="5" borderId="3" xfId="0" applyFill="1" applyBorder="1" applyAlignment="1">
      <alignment horizontal="left"/>
    </xf>
    <xf numFmtId="2" fontId="14" fillId="0" borderId="3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/>
    </xf>
    <xf numFmtId="0" fontId="6" fillId="5" borderId="20" xfId="0" applyFont="1" applyFill="1" applyBorder="1"/>
    <xf numFmtId="0" fontId="15" fillId="0" borderId="3" xfId="0" applyFont="1" applyBorder="1" applyAlignment="1">
      <alignment horizontal="center" vertical="center" wrapText="1"/>
    </xf>
    <xf numFmtId="44" fontId="16" fillId="0" borderId="28" xfId="1" applyFont="1" applyFill="1" applyBorder="1"/>
    <xf numFmtId="44" fontId="16" fillId="0" borderId="3" xfId="1" applyFont="1" applyFill="1" applyBorder="1" applyAlignment="1">
      <alignment horizontal="center"/>
    </xf>
    <xf numFmtId="44" fontId="6" fillId="0" borderId="3" xfId="1" applyFont="1" applyBorder="1" applyAlignment="1">
      <alignment horizontal="center"/>
    </xf>
    <xf numFmtId="0" fontId="15" fillId="5" borderId="3" xfId="0" applyFont="1" applyFill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31" xfId="0" applyNumberFormat="1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14" fillId="5" borderId="18" xfId="0" applyFont="1" applyFill="1" applyBorder="1" applyAlignment="1">
      <alignment horizontal="left" vertical="center"/>
    </xf>
    <xf numFmtId="0" fontId="0" fillId="5" borderId="18" xfId="0" applyFill="1" applyBorder="1" applyAlignment="1">
      <alignment vertical="center"/>
    </xf>
    <xf numFmtId="0" fontId="14" fillId="5" borderId="19" xfId="0" applyFont="1" applyFill="1" applyBorder="1" applyAlignment="1">
      <alignment horizontal="left" vertical="center"/>
    </xf>
    <xf numFmtId="0" fontId="0" fillId="5" borderId="32" xfId="0" applyFill="1" applyBorder="1"/>
    <xf numFmtId="0" fontId="14" fillId="0" borderId="33" xfId="0" applyFont="1" applyBorder="1" applyAlignment="1">
      <alignment horizontal="center" vertical="center" wrapText="1"/>
    </xf>
    <xf numFmtId="44" fontId="2" fillId="0" borderId="34" xfId="1" applyFont="1" applyFill="1" applyBorder="1"/>
    <xf numFmtId="44" fontId="2" fillId="0" borderId="33" xfId="1" applyFont="1" applyFill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16" fillId="0" borderId="3" xfId="1" applyFont="1" applyFill="1" applyBorder="1"/>
    <xf numFmtId="3" fontId="6" fillId="0" borderId="35" xfId="0" applyNumberFormat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44" fontId="6" fillId="0" borderId="33" xfId="1" applyFont="1" applyBorder="1" applyAlignment="1">
      <alignment horizontal="center"/>
    </xf>
    <xf numFmtId="0" fontId="15" fillId="0" borderId="3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1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BEA634F1-F03D-46CB-B89F-B576D2A9A898}"/>
    <cellStyle name="Normal 3 2 3 3" xfId="3" xr:uid="{433D38C4-15F7-43EA-AA2A-6C7FD593DFE7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  <color rgb="FF00FF00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231B-DDFE-492E-9C36-419096140A07}">
  <sheetPr>
    <pageSetUpPr fitToPage="1"/>
  </sheetPr>
  <dimension ref="A1:J115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6" sqref="C16"/>
    </sheetView>
  </sheetViews>
  <sheetFormatPr defaultRowHeight="15" x14ac:dyDescent="0.25"/>
  <cols>
    <col min="1" max="1" width="13.140625" customWidth="1"/>
    <col min="2" max="2" width="65.7109375" customWidth="1"/>
    <col min="3" max="3" width="18.28515625" style="38" bestFit="1" customWidth="1"/>
    <col min="4" max="4" width="5.7109375" bestFit="1" customWidth="1"/>
    <col min="5" max="5" width="11.5703125" customWidth="1"/>
    <col min="6" max="6" width="14.28515625" customWidth="1"/>
    <col min="7" max="7" width="19.7109375" style="38" customWidth="1"/>
    <col min="8" max="8" width="5.7109375" bestFit="1" customWidth="1"/>
    <col min="9" max="9" width="12" bestFit="1" customWidth="1"/>
    <col min="10" max="10" width="14.28515625" bestFit="1" customWidth="1"/>
  </cols>
  <sheetData>
    <row r="1" spans="1:10" ht="43.5" customHeight="1" thickBot="1" x14ac:dyDescent="0.35">
      <c r="A1" s="131" t="s">
        <v>88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31.5" x14ac:dyDescent="0.5">
      <c r="A2" s="139" t="s">
        <v>24</v>
      </c>
      <c r="B2" s="140"/>
      <c r="C2" s="140"/>
      <c r="D2" s="141"/>
      <c r="E2" s="28"/>
      <c r="F2" s="28"/>
      <c r="G2" s="142" t="s">
        <v>16</v>
      </c>
      <c r="H2" s="143"/>
      <c r="I2" s="143"/>
      <c r="J2" s="144"/>
    </row>
    <row r="3" spans="1:10" ht="16.5" thickBot="1" x14ac:dyDescent="0.3">
      <c r="A3" s="128" t="s">
        <v>0</v>
      </c>
      <c r="B3" s="129"/>
      <c r="C3" s="129"/>
      <c r="D3" s="130"/>
      <c r="E3" s="29"/>
      <c r="F3" s="29"/>
      <c r="G3" s="8"/>
      <c r="H3" s="41"/>
      <c r="I3" s="41"/>
      <c r="J3" s="9"/>
    </row>
    <row r="4" spans="1:10" x14ac:dyDescent="0.25">
      <c r="A4" s="1" t="s">
        <v>7</v>
      </c>
      <c r="B4" s="2" t="s">
        <v>3</v>
      </c>
      <c r="C4" s="34" t="s">
        <v>2</v>
      </c>
      <c r="D4" s="16" t="s">
        <v>4</v>
      </c>
      <c r="E4" s="4" t="s">
        <v>5</v>
      </c>
      <c r="F4" s="4" t="s">
        <v>6</v>
      </c>
      <c r="G4" s="42" t="s">
        <v>2</v>
      </c>
      <c r="H4" s="3" t="s">
        <v>4</v>
      </c>
      <c r="I4" s="4" t="s">
        <v>5</v>
      </c>
      <c r="J4" s="43" t="s">
        <v>6</v>
      </c>
    </row>
    <row r="5" spans="1:10" x14ac:dyDescent="0.25">
      <c r="A5" s="10">
        <v>100.1</v>
      </c>
      <c r="B5" s="53" t="s">
        <v>1</v>
      </c>
      <c r="C5" s="35">
        <v>1</v>
      </c>
      <c r="D5" s="17" t="s">
        <v>18</v>
      </c>
      <c r="E5" s="30"/>
      <c r="F5" s="30"/>
      <c r="G5" s="44">
        <f>$C5</f>
        <v>1</v>
      </c>
      <c r="H5" s="10" t="str">
        <f>$D5</f>
        <v>L.S.</v>
      </c>
      <c r="I5" s="5">
        <v>1</v>
      </c>
      <c r="J5" s="45">
        <f t="shared" ref="J5:J7" si="0">G5*I5</f>
        <v>1</v>
      </c>
    </row>
    <row r="6" spans="1:10" x14ac:dyDescent="0.25">
      <c r="A6" s="10">
        <v>100.2</v>
      </c>
      <c r="B6" s="53" t="s">
        <v>19</v>
      </c>
      <c r="C6" s="35">
        <v>1</v>
      </c>
      <c r="D6" s="17" t="s">
        <v>18</v>
      </c>
      <c r="E6" s="30"/>
      <c r="F6" s="30"/>
      <c r="G6" s="44">
        <f>$C6</f>
        <v>1</v>
      </c>
      <c r="H6" s="10" t="str">
        <f>$D6</f>
        <v>L.S.</v>
      </c>
      <c r="I6" s="5">
        <v>1</v>
      </c>
      <c r="J6" s="45">
        <f t="shared" ref="J6" si="1">G6*I6</f>
        <v>1</v>
      </c>
    </row>
    <row r="7" spans="1:10" x14ac:dyDescent="0.25">
      <c r="A7" s="10">
        <v>540</v>
      </c>
      <c r="B7" s="54" t="s">
        <v>23</v>
      </c>
      <c r="C7" s="35">
        <v>1</v>
      </c>
      <c r="D7" s="17" t="s">
        <v>18</v>
      </c>
      <c r="E7" s="30"/>
      <c r="F7" s="30"/>
      <c r="G7" s="44">
        <f t="shared" ref="G7:G8" si="2">$C7</f>
        <v>1</v>
      </c>
      <c r="H7" s="10" t="str">
        <f t="shared" ref="H7:H8" si="3">$D7</f>
        <v>L.S.</v>
      </c>
      <c r="I7" s="5">
        <v>1</v>
      </c>
      <c r="J7" s="45">
        <f t="shared" si="0"/>
        <v>1</v>
      </c>
    </row>
    <row r="8" spans="1:10" x14ac:dyDescent="0.25">
      <c r="A8" s="10">
        <v>4</v>
      </c>
      <c r="B8" s="53" t="s">
        <v>65</v>
      </c>
      <c r="C8" s="35">
        <v>1</v>
      </c>
      <c r="D8" s="17" t="s">
        <v>18</v>
      </c>
      <c r="E8" s="30" t="s">
        <v>66</v>
      </c>
      <c r="F8" s="30"/>
      <c r="G8" s="44">
        <f t="shared" si="2"/>
        <v>1</v>
      </c>
      <c r="H8" s="10" t="str">
        <f t="shared" si="3"/>
        <v>L.S.</v>
      </c>
      <c r="I8" s="5">
        <v>1</v>
      </c>
      <c r="J8" s="45">
        <f t="shared" ref="J8" si="4">G8*I8</f>
        <v>1</v>
      </c>
    </row>
    <row r="9" spans="1:10" ht="15.75" thickBot="1" x14ac:dyDescent="0.3">
      <c r="A9" s="11" t="s">
        <v>21</v>
      </c>
      <c r="C9" s="36"/>
      <c r="D9" s="18"/>
      <c r="E9" s="12" t="s">
        <v>8</v>
      </c>
      <c r="F9" s="13"/>
      <c r="G9" s="50"/>
      <c r="H9" s="47"/>
      <c r="I9" s="12" t="s">
        <v>8</v>
      </c>
      <c r="J9" s="48">
        <f>SUM(J5:J8)</f>
        <v>4</v>
      </c>
    </row>
    <row r="10" spans="1:10" ht="15.75" thickBot="1" x14ac:dyDescent="0.3">
      <c r="A10" s="63"/>
      <c r="B10" s="71" t="s">
        <v>73</v>
      </c>
      <c r="C10" s="64"/>
      <c r="D10" s="65"/>
      <c r="E10" s="66"/>
      <c r="F10" s="67"/>
      <c r="G10" s="68"/>
      <c r="H10" s="69"/>
      <c r="I10" s="66"/>
      <c r="J10" s="70"/>
    </row>
    <row r="11" spans="1:10" ht="15.75" thickBot="1" x14ac:dyDescent="0.3">
      <c r="A11" s="78" t="s">
        <v>141</v>
      </c>
      <c r="B11" s="53" t="s">
        <v>13</v>
      </c>
      <c r="C11" s="77">
        <v>5.54</v>
      </c>
      <c r="D11" s="77" t="s">
        <v>87</v>
      </c>
      <c r="E11" s="74"/>
      <c r="F11" s="75"/>
      <c r="G11" s="35">
        <f>$C11</f>
        <v>5.54</v>
      </c>
      <c r="H11" s="73" t="str">
        <f>$D11</f>
        <v>AC</v>
      </c>
      <c r="I11" s="5">
        <v>1</v>
      </c>
      <c r="J11" s="5">
        <f t="shared" ref="J11" si="5">G11*I11</f>
        <v>5.54</v>
      </c>
    </row>
    <row r="12" spans="1:10" ht="15.75" thickBot="1" x14ac:dyDescent="0.3">
      <c r="A12" s="79" t="s">
        <v>118</v>
      </c>
      <c r="B12" s="89" t="s">
        <v>77</v>
      </c>
      <c r="C12" s="90">
        <v>30322</v>
      </c>
      <c r="D12" s="82" t="s">
        <v>72</v>
      </c>
      <c r="E12" s="76"/>
      <c r="F12" s="75"/>
      <c r="G12" s="44">
        <f t="shared" ref="G12:G24" si="6">$C12</f>
        <v>30322</v>
      </c>
      <c r="H12" s="10" t="str">
        <f t="shared" ref="H12:H24" si="7">$D12</f>
        <v>CY</v>
      </c>
      <c r="I12" s="5">
        <v>1</v>
      </c>
      <c r="J12" s="45">
        <f t="shared" ref="J12:J23" si="8">G12*I12</f>
        <v>30322</v>
      </c>
    </row>
    <row r="13" spans="1:10" ht="15.75" thickBot="1" x14ac:dyDescent="0.3">
      <c r="A13" s="79">
        <v>105.1</v>
      </c>
      <c r="B13" s="93" t="s">
        <v>79</v>
      </c>
      <c r="C13" s="98">
        <v>3036</v>
      </c>
      <c r="D13" s="82" t="s">
        <v>72</v>
      </c>
      <c r="E13" s="76"/>
      <c r="F13" s="75"/>
      <c r="G13" s="44">
        <f>$C13</f>
        <v>3036</v>
      </c>
      <c r="H13" s="10" t="str">
        <f>$D13</f>
        <v>CY</v>
      </c>
      <c r="I13" s="5">
        <v>1</v>
      </c>
      <c r="J13" s="45">
        <f>G13*I13</f>
        <v>3036</v>
      </c>
    </row>
    <row r="14" spans="1:10" ht="15.75" thickBot="1" x14ac:dyDescent="0.3">
      <c r="A14" s="79" t="s">
        <v>124</v>
      </c>
      <c r="B14" s="89" t="s">
        <v>150</v>
      </c>
      <c r="C14" s="90">
        <f>34975+2270</f>
        <v>37245</v>
      </c>
      <c r="D14" s="82" t="s">
        <v>72</v>
      </c>
      <c r="E14" s="76"/>
      <c r="F14" s="75"/>
      <c r="G14" s="44">
        <f t="shared" si="6"/>
        <v>37245</v>
      </c>
      <c r="H14" s="10" t="str">
        <f t="shared" si="7"/>
        <v>CY</v>
      </c>
      <c r="I14" s="5">
        <v>1</v>
      </c>
      <c r="J14" s="45">
        <f t="shared" ref="J14" si="9">G14*I14</f>
        <v>37245</v>
      </c>
    </row>
    <row r="15" spans="1:10" ht="15.75" thickBot="1" x14ac:dyDescent="0.3">
      <c r="A15" s="78">
        <v>507.2</v>
      </c>
      <c r="B15" s="91" t="s">
        <v>89</v>
      </c>
      <c r="C15" s="82">
        <v>8756</v>
      </c>
      <c r="D15" s="82" t="s">
        <v>27</v>
      </c>
      <c r="E15" s="76"/>
      <c r="F15" s="75"/>
      <c r="G15" s="44">
        <f t="shared" ref="G15:G18" si="10">$C15</f>
        <v>8756</v>
      </c>
      <c r="H15" s="10" t="str">
        <f t="shared" ref="H15:H18" si="11">$D15</f>
        <v>LF</v>
      </c>
      <c r="I15" s="5">
        <v>1</v>
      </c>
      <c r="J15" s="45">
        <f>G15*I15</f>
        <v>8756</v>
      </c>
    </row>
    <row r="16" spans="1:10" ht="15.75" thickBot="1" x14ac:dyDescent="0.3">
      <c r="A16" s="79">
        <v>507.5</v>
      </c>
      <c r="B16" s="92" t="s">
        <v>90</v>
      </c>
      <c r="C16" s="82">
        <v>1</v>
      </c>
      <c r="D16" s="82" t="s">
        <v>81</v>
      </c>
      <c r="E16" s="76"/>
      <c r="F16" s="75"/>
      <c r="G16" s="44">
        <f t="shared" si="10"/>
        <v>1</v>
      </c>
      <c r="H16" s="10" t="str">
        <f t="shared" si="11"/>
        <v>EA</v>
      </c>
      <c r="I16" s="5">
        <v>1</v>
      </c>
      <c r="J16" s="45">
        <f>G16*I16</f>
        <v>1</v>
      </c>
    </row>
    <row r="17" spans="1:10" ht="15.75" thickBot="1" x14ac:dyDescent="0.3">
      <c r="A17" s="79" t="s">
        <v>119</v>
      </c>
      <c r="B17" s="93" t="s">
        <v>78</v>
      </c>
      <c r="C17" s="82">
        <v>182</v>
      </c>
      <c r="D17" s="82" t="s">
        <v>27</v>
      </c>
      <c r="E17" s="76"/>
      <c r="F17" s="75"/>
      <c r="G17" s="44">
        <f t="shared" si="10"/>
        <v>182</v>
      </c>
      <c r="H17" s="10" t="str">
        <f t="shared" si="11"/>
        <v>LF</v>
      </c>
      <c r="I17" s="5">
        <v>1</v>
      </c>
      <c r="J17" s="45">
        <f>G17*I17</f>
        <v>182</v>
      </c>
    </row>
    <row r="18" spans="1:10" ht="15.75" thickBot="1" x14ac:dyDescent="0.3">
      <c r="A18" s="79" t="s">
        <v>120</v>
      </c>
      <c r="B18" s="92" t="s">
        <v>46</v>
      </c>
      <c r="C18" s="82">
        <v>182</v>
      </c>
      <c r="D18" s="82" t="s">
        <v>27</v>
      </c>
      <c r="E18" s="76"/>
      <c r="F18" s="75"/>
      <c r="G18" s="44">
        <f t="shared" si="10"/>
        <v>182</v>
      </c>
      <c r="H18" s="10" t="str">
        <f t="shared" si="11"/>
        <v>LF</v>
      </c>
      <c r="I18" s="5">
        <v>1</v>
      </c>
      <c r="J18" s="45">
        <f t="shared" ref="J18" si="12">G18*I18</f>
        <v>182</v>
      </c>
    </row>
    <row r="19" spans="1:10" ht="15.75" thickBot="1" x14ac:dyDescent="0.3">
      <c r="A19" s="79">
        <v>307.2</v>
      </c>
      <c r="B19" s="93" t="s">
        <v>75</v>
      </c>
      <c r="C19" s="82">
        <v>4509</v>
      </c>
      <c r="D19" s="82" t="s">
        <v>80</v>
      </c>
      <c r="E19" s="76"/>
      <c r="F19" s="75"/>
      <c r="G19" s="44">
        <f t="shared" si="6"/>
        <v>4509</v>
      </c>
      <c r="H19" s="10" t="str">
        <f t="shared" si="7"/>
        <v>SY</v>
      </c>
      <c r="I19" s="5">
        <v>1</v>
      </c>
      <c r="J19" s="45">
        <f t="shared" si="8"/>
        <v>4509</v>
      </c>
    </row>
    <row r="20" spans="1:10" s="58" customFormat="1" ht="15.75" thickBot="1" x14ac:dyDescent="0.3">
      <c r="A20" s="96" t="s">
        <v>130</v>
      </c>
      <c r="B20" s="97" t="s">
        <v>128</v>
      </c>
      <c r="C20" s="98">
        <v>15203</v>
      </c>
      <c r="D20" s="98" t="s">
        <v>82</v>
      </c>
      <c r="E20" s="99"/>
      <c r="F20" s="100"/>
      <c r="G20" s="55">
        <f t="shared" si="6"/>
        <v>15203</v>
      </c>
      <c r="H20" s="52" t="str">
        <f t="shared" si="7"/>
        <v>SF</v>
      </c>
      <c r="I20" s="101">
        <v>1</v>
      </c>
      <c r="J20" s="57">
        <f t="shared" ref="J20" si="13">G20*I20</f>
        <v>15203</v>
      </c>
    </row>
    <row r="21" spans="1:10" ht="15.75" thickBot="1" x14ac:dyDescent="0.3">
      <c r="A21" s="79" t="s">
        <v>121</v>
      </c>
      <c r="B21" s="93" t="s">
        <v>123</v>
      </c>
      <c r="C21" s="82">
        <v>517</v>
      </c>
      <c r="D21" s="82" t="s">
        <v>80</v>
      </c>
      <c r="E21" s="76"/>
      <c r="F21" s="75"/>
      <c r="G21" s="44">
        <f t="shared" si="6"/>
        <v>517</v>
      </c>
      <c r="H21" s="10" t="str">
        <f t="shared" si="7"/>
        <v>SY</v>
      </c>
      <c r="I21" s="5">
        <v>1</v>
      </c>
      <c r="J21" s="45">
        <f t="shared" si="8"/>
        <v>517</v>
      </c>
    </row>
    <row r="22" spans="1:10" ht="15.75" thickBot="1" x14ac:dyDescent="0.3">
      <c r="A22" s="79">
        <v>307.5</v>
      </c>
      <c r="B22" s="89" t="s">
        <v>74</v>
      </c>
      <c r="C22" s="82">
        <v>2</v>
      </c>
      <c r="D22" s="82" t="s">
        <v>81</v>
      </c>
      <c r="E22" s="76"/>
      <c r="F22" s="75"/>
      <c r="G22" s="44">
        <f t="shared" si="6"/>
        <v>2</v>
      </c>
      <c r="H22" s="10" t="str">
        <f t="shared" si="7"/>
        <v>EA</v>
      </c>
      <c r="I22" s="5">
        <v>1</v>
      </c>
      <c r="J22" s="45">
        <f t="shared" si="8"/>
        <v>2</v>
      </c>
    </row>
    <row r="23" spans="1:10" x14ac:dyDescent="0.25">
      <c r="A23" s="81" t="s">
        <v>122</v>
      </c>
      <c r="B23" s="116" t="s">
        <v>76</v>
      </c>
      <c r="C23" s="127">
        <v>35</v>
      </c>
      <c r="D23" s="117" t="s">
        <v>80</v>
      </c>
      <c r="E23" s="118"/>
      <c r="F23" s="119"/>
      <c r="G23" s="120">
        <f t="shared" si="6"/>
        <v>35</v>
      </c>
      <c r="H23" s="121" t="str">
        <f t="shared" si="7"/>
        <v>SY</v>
      </c>
      <c r="I23" s="122">
        <v>1</v>
      </c>
      <c r="J23" s="45">
        <f t="shared" si="8"/>
        <v>35</v>
      </c>
    </row>
    <row r="24" spans="1:10" s="58" customFormat="1" x14ac:dyDescent="0.25">
      <c r="A24" s="98" t="s">
        <v>148</v>
      </c>
      <c r="B24" s="54" t="s">
        <v>149</v>
      </c>
      <c r="C24" s="98">
        <v>182</v>
      </c>
      <c r="D24" s="98" t="s">
        <v>80</v>
      </c>
      <c r="E24" s="123"/>
      <c r="F24" s="100"/>
      <c r="G24" s="124">
        <f t="shared" si="6"/>
        <v>182</v>
      </c>
      <c r="H24" s="125" t="str">
        <f t="shared" si="7"/>
        <v>SY</v>
      </c>
      <c r="I24" s="126">
        <v>1</v>
      </c>
      <c r="J24" s="57">
        <f t="shared" ref="J24" si="14">G24*I24</f>
        <v>182</v>
      </c>
    </row>
    <row r="25" spans="1:10" ht="15.75" thickBot="1" x14ac:dyDescent="0.3">
      <c r="A25" s="11"/>
      <c r="C25" s="36"/>
      <c r="D25" s="18"/>
      <c r="E25" s="12" t="s">
        <v>8</v>
      </c>
      <c r="F25" s="13"/>
      <c r="G25" s="50"/>
      <c r="H25" s="47"/>
      <c r="I25" s="12" t="s">
        <v>8</v>
      </c>
      <c r="J25" s="48">
        <f>SUM(J13:J23)</f>
        <v>69668</v>
      </c>
    </row>
    <row r="26" spans="1:10" ht="15.75" thickBot="1" x14ac:dyDescent="0.3">
      <c r="A26" s="63"/>
      <c r="B26" s="71" t="s">
        <v>83</v>
      </c>
      <c r="C26" s="64"/>
      <c r="D26" s="65"/>
      <c r="E26" s="66"/>
      <c r="F26" s="67"/>
      <c r="G26" s="68"/>
      <c r="H26" s="69"/>
      <c r="I26" s="66"/>
      <c r="J26" s="70"/>
    </row>
    <row r="27" spans="1:10" ht="15.75" thickBot="1" x14ac:dyDescent="0.3">
      <c r="A27" s="78">
        <v>101.1</v>
      </c>
      <c r="B27" s="53" t="s">
        <v>13</v>
      </c>
      <c r="C27" s="77">
        <v>36.79</v>
      </c>
      <c r="D27" s="77" t="s">
        <v>87</v>
      </c>
      <c r="E27" s="74"/>
      <c r="F27" s="75"/>
      <c r="G27" s="35">
        <f>$C27</f>
        <v>36.79</v>
      </c>
      <c r="H27" s="73" t="str">
        <f>$D27</f>
        <v>AC</v>
      </c>
      <c r="I27" s="5">
        <v>1</v>
      </c>
      <c r="J27" s="5">
        <f t="shared" ref="J27:J32" si="15">G27*I27</f>
        <v>36.79</v>
      </c>
    </row>
    <row r="28" spans="1:10" ht="15.75" thickBot="1" x14ac:dyDescent="0.3">
      <c r="A28" s="79">
        <v>103.3</v>
      </c>
      <c r="B28" s="107" t="s">
        <v>142</v>
      </c>
      <c r="C28" s="77">
        <v>393</v>
      </c>
      <c r="D28" s="77" t="s">
        <v>82</v>
      </c>
      <c r="E28" s="74"/>
      <c r="F28" s="75"/>
      <c r="G28" s="35">
        <f t="shared" ref="G28:G32" si="16">$C28</f>
        <v>393</v>
      </c>
      <c r="H28" s="73" t="str">
        <f t="shared" ref="H28:H32" si="17">$D28</f>
        <v>SF</v>
      </c>
      <c r="I28" s="5">
        <v>1</v>
      </c>
      <c r="J28" s="5">
        <f t="shared" si="15"/>
        <v>393</v>
      </c>
    </row>
    <row r="29" spans="1:10" ht="15.75" thickBot="1" x14ac:dyDescent="0.3">
      <c r="A29" s="79">
        <v>103.4</v>
      </c>
      <c r="B29" s="53" t="s">
        <v>84</v>
      </c>
      <c r="C29" s="77">
        <v>113</v>
      </c>
      <c r="D29" s="77" t="s">
        <v>82</v>
      </c>
      <c r="E29" s="74"/>
      <c r="F29" s="75"/>
      <c r="G29" s="35">
        <f t="shared" si="16"/>
        <v>113</v>
      </c>
      <c r="H29" s="73" t="str">
        <f t="shared" si="17"/>
        <v>SF</v>
      </c>
      <c r="I29" s="5">
        <v>1</v>
      </c>
      <c r="J29" s="5">
        <f t="shared" ref="J29" si="18">G29*I29</f>
        <v>113</v>
      </c>
    </row>
    <row r="30" spans="1:10" ht="15.75" thickBot="1" x14ac:dyDescent="0.3">
      <c r="A30" s="79" t="s">
        <v>116</v>
      </c>
      <c r="B30" s="53" t="s">
        <v>85</v>
      </c>
      <c r="C30" s="72">
        <v>6833</v>
      </c>
      <c r="D30" s="77" t="s">
        <v>80</v>
      </c>
      <c r="E30" s="74"/>
      <c r="F30" s="75"/>
      <c r="G30" s="35">
        <f t="shared" si="16"/>
        <v>6833</v>
      </c>
      <c r="H30" s="73" t="str">
        <f t="shared" si="17"/>
        <v>SY</v>
      </c>
      <c r="I30" s="5">
        <v>1</v>
      </c>
      <c r="J30" s="5">
        <f t="shared" si="15"/>
        <v>6833</v>
      </c>
    </row>
    <row r="31" spans="1:10" ht="15.75" thickBot="1" x14ac:dyDescent="0.3">
      <c r="A31" s="79" t="s">
        <v>144</v>
      </c>
      <c r="B31" s="107" t="s">
        <v>143</v>
      </c>
      <c r="C31" s="72">
        <v>783</v>
      </c>
      <c r="D31" s="77" t="s">
        <v>80</v>
      </c>
      <c r="E31" s="74"/>
      <c r="F31" s="75"/>
      <c r="G31" s="35">
        <f t="shared" si="16"/>
        <v>783</v>
      </c>
      <c r="H31" s="73" t="str">
        <f t="shared" si="17"/>
        <v>SY</v>
      </c>
      <c r="I31" s="5">
        <v>1</v>
      </c>
      <c r="J31" s="5">
        <f t="shared" ref="J31" si="19">G31*I31</f>
        <v>783</v>
      </c>
    </row>
    <row r="32" spans="1:10" ht="15.75" thickBot="1" x14ac:dyDescent="0.3">
      <c r="A32" s="79">
        <v>230.2</v>
      </c>
      <c r="B32" s="53" t="s">
        <v>86</v>
      </c>
      <c r="C32" s="77">
        <f>783+393</f>
        <v>1176</v>
      </c>
      <c r="D32" s="77" t="s">
        <v>80</v>
      </c>
      <c r="E32" s="74"/>
      <c r="F32" s="75"/>
      <c r="G32" s="35">
        <f t="shared" si="16"/>
        <v>1176</v>
      </c>
      <c r="H32" s="73" t="str">
        <f t="shared" si="17"/>
        <v>SY</v>
      </c>
      <c r="I32" s="5">
        <v>1</v>
      </c>
      <c r="J32" s="5">
        <f t="shared" si="15"/>
        <v>1176</v>
      </c>
    </row>
    <row r="33" spans="1:10" ht="15.75" thickBot="1" x14ac:dyDescent="0.3">
      <c r="A33" s="11"/>
      <c r="C33" s="36"/>
      <c r="D33" s="18"/>
      <c r="E33" s="12" t="s">
        <v>8</v>
      </c>
      <c r="F33" s="13"/>
      <c r="G33" s="50"/>
      <c r="H33" s="47"/>
      <c r="I33" s="12" t="s">
        <v>8</v>
      </c>
      <c r="J33" s="48">
        <f>SUM(J25:J32)</f>
        <v>79002.789999999994</v>
      </c>
    </row>
    <row r="34" spans="1:10" ht="16.5" thickBot="1" x14ac:dyDescent="0.3">
      <c r="A34" s="133" t="s">
        <v>114</v>
      </c>
      <c r="B34" s="134"/>
      <c r="C34" s="134"/>
      <c r="D34" s="135"/>
      <c r="E34" s="29"/>
      <c r="F34" s="29"/>
      <c r="G34" s="8"/>
      <c r="H34" s="41"/>
      <c r="I34" s="41"/>
      <c r="J34" s="9"/>
    </row>
    <row r="35" spans="1:10" ht="15.75" thickBot="1" x14ac:dyDescent="0.3">
      <c r="A35" s="78">
        <v>104.1</v>
      </c>
      <c r="B35" s="54" t="s">
        <v>115</v>
      </c>
      <c r="C35" s="37">
        <v>45796</v>
      </c>
      <c r="D35" s="17" t="s">
        <v>14</v>
      </c>
      <c r="E35" s="30"/>
      <c r="F35" s="30"/>
      <c r="G35" s="44">
        <f>$C35</f>
        <v>45796</v>
      </c>
      <c r="H35" s="10" t="str">
        <f t="shared" ref="H35:H36" si="20">$D35</f>
        <v>C.Y.</v>
      </c>
      <c r="I35" s="6">
        <v>1</v>
      </c>
      <c r="J35" s="45">
        <f>G35*I35</f>
        <v>45796</v>
      </c>
    </row>
    <row r="36" spans="1:10" ht="15.75" thickBot="1" x14ac:dyDescent="0.3">
      <c r="A36" s="79">
        <v>107.1</v>
      </c>
      <c r="B36" s="54" t="s">
        <v>150</v>
      </c>
      <c r="C36" s="37">
        <v>124129</v>
      </c>
      <c r="D36" s="17" t="s">
        <v>14</v>
      </c>
      <c r="E36" s="30"/>
      <c r="F36" s="30"/>
      <c r="G36" s="44">
        <f t="shared" ref="G36" si="21">$C36</f>
        <v>124129</v>
      </c>
      <c r="H36" s="10" t="str">
        <f t="shared" si="20"/>
        <v>C.Y.</v>
      </c>
      <c r="I36" s="6">
        <v>1</v>
      </c>
      <c r="J36" s="45">
        <f t="shared" ref="J36:J37" si="22">G36*I36</f>
        <v>124129</v>
      </c>
    </row>
    <row r="37" spans="1:10" ht="15.75" thickBot="1" x14ac:dyDescent="0.3">
      <c r="A37" s="88" t="s">
        <v>117</v>
      </c>
      <c r="B37" s="53" t="s">
        <v>125</v>
      </c>
      <c r="C37" s="37">
        <v>57680</v>
      </c>
      <c r="D37" s="17" t="s">
        <v>14</v>
      </c>
      <c r="E37" s="76"/>
      <c r="F37" s="75"/>
      <c r="G37" s="44">
        <f>$C37</f>
        <v>57680</v>
      </c>
      <c r="H37" s="10" t="str">
        <f>$D37</f>
        <v>C.Y.</v>
      </c>
      <c r="I37" s="6">
        <v>1</v>
      </c>
      <c r="J37" s="45">
        <f t="shared" si="22"/>
        <v>57680</v>
      </c>
    </row>
    <row r="38" spans="1:10" ht="15.75" thickBot="1" x14ac:dyDescent="0.3">
      <c r="A38" s="11"/>
      <c r="C38" s="36"/>
      <c r="D38" s="18"/>
      <c r="E38" s="12" t="s">
        <v>8</v>
      </c>
      <c r="F38" s="13"/>
      <c r="G38" s="50"/>
      <c r="H38" s="47"/>
      <c r="I38" s="12" t="s">
        <v>8</v>
      </c>
      <c r="J38" s="48">
        <f>SUM(J35:J37)</f>
        <v>227605</v>
      </c>
    </row>
    <row r="39" spans="1:10" ht="16.5" thickBot="1" x14ac:dyDescent="0.3">
      <c r="A39" s="128" t="s">
        <v>28</v>
      </c>
      <c r="B39" s="129"/>
      <c r="C39" s="129"/>
      <c r="D39" s="130"/>
      <c r="E39" s="29"/>
      <c r="F39" s="29"/>
      <c r="G39" s="8"/>
      <c r="H39" s="41"/>
      <c r="I39" s="41"/>
      <c r="J39" s="9"/>
    </row>
    <row r="40" spans="1:10" ht="15.75" thickBot="1" x14ac:dyDescent="0.3">
      <c r="A40" s="78">
        <v>500.1</v>
      </c>
      <c r="B40" s="53" t="s">
        <v>25</v>
      </c>
      <c r="C40" s="84">
        <v>6162</v>
      </c>
      <c r="D40" s="85" t="s">
        <v>27</v>
      </c>
      <c r="E40" s="31"/>
      <c r="F40" s="31"/>
      <c r="G40" s="44">
        <f>$C40</f>
        <v>6162</v>
      </c>
      <c r="H40" s="10" t="str">
        <f>$D40</f>
        <v>LF</v>
      </c>
      <c r="I40" s="7">
        <v>1</v>
      </c>
      <c r="J40" s="45">
        <f>G40*I40</f>
        <v>6162</v>
      </c>
    </row>
    <row r="41" spans="1:10" ht="15.75" thickBot="1" x14ac:dyDescent="0.3">
      <c r="A41" s="79">
        <v>108.1</v>
      </c>
      <c r="B41" s="53" t="s">
        <v>17</v>
      </c>
      <c r="C41" s="83">
        <v>11634</v>
      </c>
      <c r="D41" s="86" t="s">
        <v>80</v>
      </c>
      <c r="E41" s="31"/>
      <c r="F41" s="31"/>
      <c r="G41" s="44">
        <f t="shared" ref="G41:G42" si="23">$C41</f>
        <v>11634</v>
      </c>
      <c r="H41" s="10" t="str">
        <f t="shared" ref="H41:H42" si="24">$D41</f>
        <v>SY</v>
      </c>
      <c r="I41" s="7">
        <v>1</v>
      </c>
      <c r="J41" s="45">
        <f t="shared" ref="J41:J42" si="25">G41*I41</f>
        <v>11634</v>
      </c>
    </row>
    <row r="42" spans="1:10" s="58" customFormat="1" ht="15.75" thickBot="1" x14ac:dyDescent="0.3">
      <c r="A42" s="79">
        <v>209.1</v>
      </c>
      <c r="B42" s="54" t="s">
        <v>140</v>
      </c>
      <c r="C42" s="83">
        <v>11634</v>
      </c>
      <c r="D42" s="86" t="s">
        <v>80</v>
      </c>
      <c r="E42" s="31"/>
      <c r="F42" s="31"/>
      <c r="G42" s="55">
        <f t="shared" si="23"/>
        <v>11634</v>
      </c>
      <c r="H42" s="52" t="str">
        <f t="shared" si="24"/>
        <v>SY</v>
      </c>
      <c r="I42" s="56">
        <v>1</v>
      </c>
      <c r="J42" s="57">
        <f t="shared" si="25"/>
        <v>11634</v>
      </c>
    </row>
    <row r="43" spans="1:10" ht="15.75" thickBot="1" x14ac:dyDescent="0.3">
      <c r="A43" s="79">
        <v>502.1</v>
      </c>
      <c r="B43" s="53" t="s">
        <v>26</v>
      </c>
      <c r="C43" s="79">
        <v>2656</v>
      </c>
      <c r="D43" s="86" t="s">
        <v>80</v>
      </c>
      <c r="E43" s="31"/>
      <c r="F43" s="31"/>
      <c r="G43" s="44">
        <f>$C43</f>
        <v>2656</v>
      </c>
      <c r="H43" s="10" t="str">
        <f>$D43</f>
        <v>SY</v>
      </c>
      <c r="I43" s="7">
        <v>1</v>
      </c>
      <c r="J43" s="45">
        <f>G43*I43</f>
        <v>2656</v>
      </c>
    </row>
    <row r="44" spans="1:10" ht="15.75" thickBot="1" x14ac:dyDescent="0.3">
      <c r="A44" s="79" t="s">
        <v>112</v>
      </c>
      <c r="B44" s="54" t="s">
        <v>20</v>
      </c>
      <c r="C44" s="79">
        <v>2</v>
      </c>
      <c r="D44" s="86" t="s">
        <v>81</v>
      </c>
      <c r="E44" s="31"/>
      <c r="F44" s="31"/>
      <c r="G44" s="44">
        <f>$C44</f>
        <v>2</v>
      </c>
      <c r="H44" s="10" t="str">
        <f>$D44</f>
        <v>EA</v>
      </c>
      <c r="I44" s="7">
        <v>1</v>
      </c>
      <c r="J44" s="45">
        <f>G44*I44</f>
        <v>2</v>
      </c>
    </row>
    <row r="45" spans="1:10" ht="15.75" thickBot="1" x14ac:dyDescent="0.3">
      <c r="A45" s="87">
        <v>530.1</v>
      </c>
      <c r="B45" s="53" t="s">
        <v>113</v>
      </c>
      <c r="C45" s="86">
        <v>1</v>
      </c>
      <c r="D45" s="86" t="s">
        <v>111</v>
      </c>
      <c r="G45" s="44">
        <f>$C45</f>
        <v>1</v>
      </c>
      <c r="H45" s="10" t="str">
        <f>$D45</f>
        <v>LS</v>
      </c>
      <c r="I45" s="7">
        <v>1</v>
      </c>
      <c r="J45" s="45">
        <f>G45*I45</f>
        <v>1</v>
      </c>
    </row>
    <row r="46" spans="1:10" ht="15.75" thickBot="1" x14ac:dyDescent="0.3">
      <c r="A46" s="11"/>
      <c r="D46" s="19"/>
      <c r="E46" s="12" t="s">
        <v>8</v>
      </c>
      <c r="F46" s="13"/>
      <c r="G46" s="50"/>
      <c r="H46" s="47"/>
      <c r="I46" s="12" t="s">
        <v>8</v>
      </c>
      <c r="J46" s="48">
        <f>SUM(J41:J45)</f>
        <v>25927</v>
      </c>
    </row>
    <row r="47" spans="1:10" ht="16.5" thickBot="1" x14ac:dyDescent="0.3">
      <c r="A47" s="128" t="s">
        <v>29</v>
      </c>
      <c r="B47" s="129"/>
      <c r="C47" s="129"/>
      <c r="D47" s="130"/>
      <c r="E47" s="29"/>
      <c r="F47" s="29"/>
      <c r="G47" s="8"/>
      <c r="H47" s="41"/>
      <c r="I47" s="41"/>
      <c r="J47" s="9"/>
    </row>
    <row r="48" spans="1:10" ht="15.75" thickBot="1" x14ac:dyDescent="0.3">
      <c r="A48" s="78">
        <v>100</v>
      </c>
      <c r="B48" s="62" t="s">
        <v>104</v>
      </c>
      <c r="C48" s="78">
        <v>0.43</v>
      </c>
      <c r="D48" s="78" t="s">
        <v>87</v>
      </c>
      <c r="E48" s="31"/>
      <c r="F48" s="31"/>
      <c r="G48" s="44">
        <f>$C48</f>
        <v>0.43</v>
      </c>
      <c r="H48" s="10" t="str">
        <f t="shared" ref="H48:H61" si="26">$D48</f>
        <v>AC</v>
      </c>
      <c r="I48" s="7">
        <v>1</v>
      </c>
      <c r="J48" s="45">
        <f t="shared" ref="J48" si="27">G48*I48</f>
        <v>0.43</v>
      </c>
    </row>
    <row r="49" spans="1:10" ht="15.75" thickBot="1" x14ac:dyDescent="0.3">
      <c r="A49" s="79">
        <v>341.1</v>
      </c>
      <c r="B49" s="53" t="s">
        <v>30</v>
      </c>
      <c r="C49" s="79">
        <v>934</v>
      </c>
      <c r="D49" s="79" t="s">
        <v>80</v>
      </c>
      <c r="E49" s="31"/>
      <c r="F49" s="31"/>
      <c r="G49" s="44">
        <f t="shared" ref="G49:G61" si="28">$C49</f>
        <v>934</v>
      </c>
      <c r="H49" s="10" t="str">
        <f t="shared" si="26"/>
        <v>SY</v>
      </c>
      <c r="I49" s="56">
        <v>1</v>
      </c>
      <c r="J49" s="57">
        <f>G49*I49</f>
        <v>934</v>
      </c>
    </row>
    <row r="50" spans="1:10" ht="20.25" customHeight="1" thickBot="1" x14ac:dyDescent="0.3">
      <c r="A50" s="79">
        <v>341.2</v>
      </c>
      <c r="B50" s="94" t="s">
        <v>31</v>
      </c>
      <c r="C50" s="79">
        <v>652</v>
      </c>
      <c r="D50" s="79" t="s">
        <v>110</v>
      </c>
      <c r="E50" s="31"/>
      <c r="F50" s="31"/>
      <c r="G50" s="44">
        <f t="shared" si="28"/>
        <v>652</v>
      </c>
      <c r="H50" s="10" t="str">
        <f t="shared" si="26"/>
        <v>TONS</v>
      </c>
      <c r="I50" s="56">
        <v>1</v>
      </c>
      <c r="J50" s="57">
        <f t="shared" ref="J50:J59" si="29">G50*I50</f>
        <v>652</v>
      </c>
    </row>
    <row r="51" spans="1:10" ht="15.75" thickBot="1" x14ac:dyDescent="0.3">
      <c r="A51" s="79">
        <v>260</v>
      </c>
      <c r="B51" s="53" t="s">
        <v>32</v>
      </c>
      <c r="C51" s="83">
        <v>1000</v>
      </c>
      <c r="D51" s="79" t="s">
        <v>80</v>
      </c>
      <c r="E51" s="31"/>
      <c r="F51" s="31"/>
      <c r="G51" s="44">
        <f t="shared" si="28"/>
        <v>1000</v>
      </c>
      <c r="H51" s="10" t="str">
        <f t="shared" si="26"/>
        <v>SY</v>
      </c>
      <c r="I51" s="56">
        <v>1</v>
      </c>
      <c r="J51" s="57">
        <f t="shared" si="29"/>
        <v>1000</v>
      </c>
    </row>
    <row r="52" spans="1:10" ht="15.75" thickBot="1" x14ac:dyDescent="0.3">
      <c r="A52" s="79">
        <v>104</v>
      </c>
      <c r="B52" s="53" t="s">
        <v>35</v>
      </c>
      <c r="C52" s="79">
        <v>848</v>
      </c>
      <c r="D52" s="79" t="s">
        <v>27</v>
      </c>
      <c r="E52" s="31"/>
      <c r="F52" s="31"/>
      <c r="G52" s="44">
        <f t="shared" si="28"/>
        <v>848</v>
      </c>
      <c r="H52" s="10" t="str">
        <f t="shared" si="26"/>
        <v>LF</v>
      </c>
      <c r="I52" s="56">
        <v>1</v>
      </c>
      <c r="J52" s="57">
        <f t="shared" si="29"/>
        <v>848</v>
      </c>
    </row>
    <row r="53" spans="1:10" ht="15.75" thickBot="1" x14ac:dyDescent="0.3">
      <c r="A53" s="79">
        <v>529</v>
      </c>
      <c r="B53" s="53" t="s">
        <v>126</v>
      </c>
      <c r="C53" s="79">
        <v>890</v>
      </c>
      <c r="D53" s="79" t="s">
        <v>27</v>
      </c>
      <c r="E53" s="31"/>
      <c r="F53" s="31"/>
      <c r="G53" s="44">
        <f t="shared" si="28"/>
        <v>890</v>
      </c>
      <c r="H53" s="10" t="str">
        <f t="shared" si="26"/>
        <v>LF</v>
      </c>
      <c r="I53" s="56">
        <v>1</v>
      </c>
      <c r="J53" s="57">
        <f t="shared" si="29"/>
        <v>890</v>
      </c>
    </row>
    <row r="54" spans="1:10" ht="15.75" thickBot="1" x14ac:dyDescent="0.3">
      <c r="A54" s="79">
        <v>531</v>
      </c>
      <c r="B54" s="53" t="s">
        <v>33</v>
      </c>
      <c r="C54" s="83">
        <v>1083</v>
      </c>
      <c r="D54" s="79" t="s">
        <v>80</v>
      </c>
      <c r="E54" s="31"/>
      <c r="F54" s="31"/>
      <c r="G54" s="44">
        <f t="shared" si="28"/>
        <v>1083</v>
      </c>
      <c r="H54" s="10" t="str">
        <f t="shared" si="26"/>
        <v>SY</v>
      </c>
      <c r="I54" s="56">
        <v>1</v>
      </c>
      <c r="J54" s="57">
        <f t="shared" si="29"/>
        <v>1083</v>
      </c>
    </row>
    <row r="55" spans="1:10" ht="15.75" thickBot="1" x14ac:dyDescent="0.3">
      <c r="A55" s="79" t="s">
        <v>105</v>
      </c>
      <c r="B55" s="53" t="s">
        <v>34</v>
      </c>
      <c r="C55" s="79">
        <v>3</v>
      </c>
      <c r="D55" s="79" t="s">
        <v>81</v>
      </c>
      <c r="E55" s="31"/>
      <c r="F55" s="31"/>
      <c r="G55" s="44">
        <f t="shared" si="28"/>
        <v>3</v>
      </c>
      <c r="H55" s="10" t="str">
        <f t="shared" si="26"/>
        <v>EA</v>
      </c>
      <c r="I55" s="56">
        <v>1</v>
      </c>
      <c r="J55" s="57">
        <f t="shared" si="29"/>
        <v>3</v>
      </c>
    </row>
    <row r="56" spans="1:10" ht="15.75" thickBot="1" x14ac:dyDescent="0.3">
      <c r="A56" s="79">
        <v>636</v>
      </c>
      <c r="B56" s="53" t="s">
        <v>107</v>
      </c>
      <c r="C56" s="79">
        <v>1</v>
      </c>
      <c r="D56" s="79" t="s">
        <v>111</v>
      </c>
      <c r="E56" s="31"/>
      <c r="F56" s="31"/>
      <c r="G56" s="44">
        <f t="shared" si="28"/>
        <v>1</v>
      </c>
      <c r="H56" s="10" t="str">
        <f t="shared" si="26"/>
        <v>LS</v>
      </c>
      <c r="I56" s="56">
        <v>1</v>
      </c>
      <c r="J56" s="57">
        <f t="shared" si="29"/>
        <v>1</v>
      </c>
    </row>
    <row r="57" spans="1:10" ht="15.75" thickBot="1" x14ac:dyDescent="0.3">
      <c r="A57" s="79" t="s">
        <v>106</v>
      </c>
      <c r="B57" s="53" t="s">
        <v>69</v>
      </c>
      <c r="C57" s="79">
        <v>158</v>
      </c>
      <c r="D57" s="79" t="s">
        <v>27</v>
      </c>
      <c r="E57" s="31"/>
      <c r="F57" s="31"/>
      <c r="G57" s="44">
        <f t="shared" si="28"/>
        <v>158</v>
      </c>
      <c r="H57" s="10" t="str">
        <f t="shared" si="26"/>
        <v>LF</v>
      </c>
      <c r="I57" s="56">
        <v>1</v>
      </c>
      <c r="J57" s="57">
        <f t="shared" si="29"/>
        <v>158</v>
      </c>
    </row>
    <row r="58" spans="1:10" ht="15.75" thickBot="1" x14ac:dyDescent="0.3">
      <c r="A58" s="79">
        <v>110</v>
      </c>
      <c r="B58" s="54" t="s">
        <v>109</v>
      </c>
      <c r="C58" s="83">
        <v>5815</v>
      </c>
      <c r="D58" s="79" t="s">
        <v>72</v>
      </c>
      <c r="E58" s="31"/>
      <c r="F58" s="31"/>
      <c r="G58" s="44">
        <f t="shared" si="28"/>
        <v>5815</v>
      </c>
      <c r="H58" s="10" t="str">
        <f t="shared" si="26"/>
        <v>CY</v>
      </c>
      <c r="I58" s="56">
        <v>1</v>
      </c>
      <c r="J58" s="57">
        <f t="shared" si="29"/>
        <v>5815</v>
      </c>
    </row>
    <row r="59" spans="1:10" ht="15.75" thickBot="1" x14ac:dyDescent="0.3">
      <c r="A59" s="81">
        <v>132</v>
      </c>
      <c r="B59" s="54" t="s">
        <v>108</v>
      </c>
      <c r="C59" s="83">
        <v>2464</v>
      </c>
      <c r="D59" s="79" t="s">
        <v>72</v>
      </c>
      <c r="E59" s="31"/>
      <c r="F59" s="31"/>
      <c r="G59" s="44">
        <f t="shared" si="28"/>
        <v>2464</v>
      </c>
      <c r="H59" s="10" t="str">
        <f t="shared" si="26"/>
        <v>CY</v>
      </c>
      <c r="I59" s="56">
        <v>1</v>
      </c>
      <c r="J59" s="57">
        <f t="shared" si="29"/>
        <v>2464</v>
      </c>
    </row>
    <row r="60" spans="1:10" ht="15.75" thickBot="1" x14ac:dyDescent="0.3">
      <c r="A60" s="78" t="s">
        <v>146</v>
      </c>
      <c r="B60" s="53" t="s">
        <v>70</v>
      </c>
      <c r="C60" s="79">
        <v>169</v>
      </c>
      <c r="D60" s="79" t="s">
        <v>27</v>
      </c>
      <c r="E60" s="31"/>
      <c r="F60" s="31"/>
      <c r="G60" s="44">
        <f t="shared" si="28"/>
        <v>169</v>
      </c>
      <c r="H60" s="10" t="str">
        <f t="shared" si="26"/>
        <v>LF</v>
      </c>
      <c r="I60" s="56">
        <v>1</v>
      </c>
      <c r="J60" s="57">
        <f t="shared" ref="J60:J62" si="30">G60*I60</f>
        <v>169</v>
      </c>
    </row>
    <row r="61" spans="1:10" ht="15.75" thickBot="1" x14ac:dyDescent="0.3">
      <c r="A61" s="78" t="s">
        <v>147</v>
      </c>
      <c r="B61" s="53" t="s">
        <v>145</v>
      </c>
      <c r="C61" s="79">
        <v>76</v>
      </c>
      <c r="D61" s="79" t="s">
        <v>27</v>
      </c>
      <c r="E61" s="31"/>
      <c r="F61" s="31"/>
      <c r="G61" s="44">
        <f t="shared" si="28"/>
        <v>76</v>
      </c>
      <c r="H61" s="10" t="str">
        <f t="shared" si="26"/>
        <v>LF</v>
      </c>
      <c r="I61" s="56">
        <v>1</v>
      </c>
      <c r="J61" s="57">
        <f t="shared" ref="J61" si="31">G61*I61</f>
        <v>76</v>
      </c>
    </row>
    <row r="62" spans="1:10" ht="15.75" thickBot="1" x14ac:dyDescent="0.3">
      <c r="A62" s="79">
        <v>467</v>
      </c>
      <c r="B62" s="53" t="s">
        <v>71</v>
      </c>
      <c r="C62" s="79">
        <v>4</v>
      </c>
      <c r="D62" s="79" t="s">
        <v>81</v>
      </c>
      <c r="E62" s="31"/>
      <c r="F62" s="31"/>
      <c r="G62" s="55">
        <f t="shared" ref="G62" si="32">$C62</f>
        <v>4</v>
      </c>
      <c r="H62" s="52" t="str">
        <f t="shared" ref="H62" si="33">$D62</f>
        <v>EA</v>
      </c>
      <c r="I62" s="56">
        <v>1</v>
      </c>
      <c r="J62" s="57">
        <f t="shared" si="30"/>
        <v>4</v>
      </c>
    </row>
    <row r="63" spans="1:10" ht="15.75" thickBot="1" x14ac:dyDescent="0.3">
      <c r="A63" s="104"/>
      <c r="C63" s="105"/>
      <c r="D63" s="106"/>
      <c r="E63" s="12" t="s">
        <v>8</v>
      </c>
      <c r="F63" s="13"/>
      <c r="G63" s="50"/>
      <c r="H63" s="47"/>
      <c r="I63" s="12" t="s">
        <v>8</v>
      </c>
      <c r="J63" s="48">
        <f>SUM(J49:J53)</f>
        <v>4324</v>
      </c>
    </row>
    <row r="64" spans="1:10" ht="16.5" thickBot="1" x14ac:dyDescent="0.3">
      <c r="A64" s="133" t="s">
        <v>133</v>
      </c>
      <c r="B64" s="134"/>
      <c r="C64" s="134"/>
      <c r="D64" s="135"/>
      <c r="E64" s="29"/>
      <c r="F64" s="29"/>
      <c r="G64" s="8"/>
      <c r="H64" s="41"/>
      <c r="I64" s="41"/>
      <c r="J64" s="9"/>
    </row>
    <row r="65" spans="1:10" ht="15.75" thickBot="1" x14ac:dyDescent="0.3">
      <c r="A65" s="108">
        <v>515.1</v>
      </c>
      <c r="B65" s="112" t="s">
        <v>134</v>
      </c>
      <c r="C65" s="110">
        <v>3532</v>
      </c>
      <c r="D65" s="78" t="s">
        <v>72</v>
      </c>
      <c r="E65" s="30"/>
      <c r="F65" s="30"/>
      <c r="G65" s="44">
        <f>$C65</f>
        <v>3532</v>
      </c>
      <c r="H65" s="10" t="str">
        <f>$D65</f>
        <v>CY</v>
      </c>
      <c r="I65" s="5">
        <v>1</v>
      </c>
      <c r="J65" s="45">
        <f>G65*I65</f>
        <v>3532</v>
      </c>
    </row>
    <row r="66" spans="1:10" ht="15.75" thickBot="1" x14ac:dyDescent="0.3">
      <c r="A66" s="87">
        <v>520.1</v>
      </c>
      <c r="B66" s="113" t="s">
        <v>135</v>
      </c>
      <c r="C66" s="111">
        <v>190710</v>
      </c>
      <c r="D66" s="79" t="s">
        <v>80</v>
      </c>
      <c r="E66" s="30"/>
      <c r="F66" s="30"/>
      <c r="G66" s="44">
        <f t="shared" ref="G66:G68" si="34">$C66</f>
        <v>190710</v>
      </c>
      <c r="H66" s="10" t="str">
        <f t="shared" ref="H66:H68" si="35">$D66</f>
        <v>SY</v>
      </c>
      <c r="I66" s="5">
        <v>1</v>
      </c>
      <c r="J66" s="45">
        <f t="shared" ref="J66:J68" si="36">G66*I66</f>
        <v>190710</v>
      </c>
    </row>
    <row r="67" spans="1:10" ht="15.75" thickBot="1" x14ac:dyDescent="0.3">
      <c r="A67" s="87">
        <v>540.1</v>
      </c>
      <c r="B67" s="114" t="s">
        <v>136</v>
      </c>
      <c r="C67" s="86">
        <v>240</v>
      </c>
      <c r="D67" s="79" t="s">
        <v>27</v>
      </c>
      <c r="E67" s="30"/>
      <c r="F67" s="30"/>
      <c r="G67" s="44">
        <f t="shared" si="34"/>
        <v>240</v>
      </c>
      <c r="H67" s="10" t="str">
        <f t="shared" si="35"/>
        <v>LF</v>
      </c>
      <c r="I67" s="5">
        <v>1</v>
      </c>
      <c r="J67" s="45">
        <f t="shared" si="36"/>
        <v>240</v>
      </c>
    </row>
    <row r="68" spans="1:10" ht="15.75" thickBot="1" x14ac:dyDescent="0.3">
      <c r="A68" s="87">
        <v>540.6</v>
      </c>
      <c r="B68" s="114" t="s">
        <v>137</v>
      </c>
      <c r="C68" s="86">
        <v>515</v>
      </c>
      <c r="D68" s="79" t="s">
        <v>80</v>
      </c>
      <c r="E68" s="30"/>
      <c r="F68" s="30"/>
      <c r="G68" s="44">
        <f t="shared" si="34"/>
        <v>515</v>
      </c>
      <c r="H68" s="10" t="str">
        <f t="shared" si="35"/>
        <v>SY</v>
      </c>
      <c r="I68" s="5">
        <v>1</v>
      </c>
      <c r="J68" s="45">
        <f t="shared" si="36"/>
        <v>515</v>
      </c>
    </row>
    <row r="69" spans="1:10" ht="15.75" thickBot="1" x14ac:dyDescent="0.3">
      <c r="A69" s="87">
        <v>540.9</v>
      </c>
      <c r="B69" s="113" t="s">
        <v>138</v>
      </c>
      <c r="C69" s="86">
        <v>5540</v>
      </c>
      <c r="D69" s="79" t="s">
        <v>27</v>
      </c>
      <c r="E69" s="30"/>
      <c r="F69" s="30"/>
      <c r="G69" s="44">
        <f>$C69</f>
        <v>5540</v>
      </c>
      <c r="H69" s="10" t="str">
        <f>$D69</f>
        <v>LF</v>
      </c>
      <c r="I69" s="5">
        <v>1</v>
      </c>
      <c r="J69" s="45">
        <f>G69*I69</f>
        <v>5540</v>
      </c>
    </row>
    <row r="70" spans="1:10" ht="15.75" thickBot="1" x14ac:dyDescent="0.3">
      <c r="A70" s="109">
        <v>540.1</v>
      </c>
      <c r="B70" s="115" t="s">
        <v>139</v>
      </c>
      <c r="C70" s="86">
        <v>120</v>
      </c>
      <c r="D70" s="79" t="s">
        <v>27</v>
      </c>
      <c r="E70" s="30"/>
      <c r="F70" s="30"/>
      <c r="G70" s="44">
        <f t="shared" ref="G70" si="37">$C70</f>
        <v>120</v>
      </c>
      <c r="H70" s="10" t="str">
        <f t="shared" ref="H70" si="38">$D70</f>
        <v>LF</v>
      </c>
      <c r="I70" s="5">
        <v>1</v>
      </c>
      <c r="J70" s="45">
        <f t="shared" ref="J70" si="39">G70*I70</f>
        <v>120</v>
      </c>
    </row>
    <row r="71" spans="1:10" ht="15.75" thickBot="1" x14ac:dyDescent="0.3">
      <c r="A71" s="105"/>
      <c r="C71" s="105"/>
      <c r="D71" s="106"/>
      <c r="E71" s="12" t="s">
        <v>8</v>
      </c>
      <c r="F71" s="13"/>
      <c r="G71" s="50"/>
      <c r="H71" s="47"/>
      <c r="I71" s="12" t="s">
        <v>8</v>
      </c>
      <c r="J71" s="48">
        <f>SUM(J55:J56)</f>
        <v>4</v>
      </c>
    </row>
    <row r="72" spans="1:10" x14ac:dyDescent="0.25">
      <c r="A72" s="59"/>
      <c r="B72" s="58"/>
      <c r="C72" s="60"/>
      <c r="D72" s="61"/>
    </row>
    <row r="73" spans="1:10" ht="15.75" x14ac:dyDescent="0.25">
      <c r="A73" s="133" t="s">
        <v>36</v>
      </c>
      <c r="B73" s="134"/>
      <c r="C73" s="134"/>
      <c r="D73" s="135"/>
      <c r="E73" s="29"/>
      <c r="F73" s="29"/>
      <c r="G73" s="8"/>
      <c r="H73" s="41"/>
      <c r="I73" s="41"/>
      <c r="J73" s="9"/>
    </row>
    <row r="74" spans="1:10" ht="15.75" thickBot="1" x14ac:dyDescent="0.3">
      <c r="A74" s="82" t="s">
        <v>98</v>
      </c>
      <c r="B74" s="53" t="s">
        <v>38</v>
      </c>
      <c r="C74" s="83">
        <v>1354</v>
      </c>
      <c r="D74" s="79" t="s">
        <v>27</v>
      </c>
      <c r="E74" s="30"/>
      <c r="F74" s="30"/>
      <c r="G74" s="44">
        <f>$C74</f>
        <v>1354</v>
      </c>
      <c r="H74" s="10" t="str">
        <f>$D74</f>
        <v>LF</v>
      </c>
      <c r="I74" s="5">
        <v>1</v>
      </c>
      <c r="J74" s="45">
        <f>G74*I74</f>
        <v>1354</v>
      </c>
    </row>
    <row r="75" spans="1:10" ht="15.75" thickBot="1" x14ac:dyDescent="0.3">
      <c r="A75" s="82">
        <v>401.4</v>
      </c>
      <c r="B75" s="53" t="s">
        <v>43</v>
      </c>
      <c r="C75" s="79">
        <v>1</v>
      </c>
      <c r="D75" s="79" t="s">
        <v>81</v>
      </c>
      <c r="E75" s="30"/>
      <c r="F75" s="30"/>
      <c r="G75" s="44">
        <f>$C75</f>
        <v>1</v>
      </c>
      <c r="H75" s="10" t="str">
        <f>$D75</f>
        <v>EA</v>
      </c>
      <c r="I75" s="5">
        <v>1</v>
      </c>
      <c r="J75" s="45">
        <f>G75*I75</f>
        <v>1</v>
      </c>
    </row>
    <row r="76" spans="1:10" ht="15.75" thickBot="1" x14ac:dyDescent="0.3">
      <c r="A76" s="82">
        <v>403.1</v>
      </c>
      <c r="B76" s="53" t="s">
        <v>39</v>
      </c>
      <c r="C76" s="79">
        <v>6</v>
      </c>
      <c r="D76" s="79" t="s">
        <v>81</v>
      </c>
      <c r="E76" s="30"/>
      <c r="F76" s="30"/>
      <c r="G76" s="44">
        <f t="shared" ref="G76:G77" si="40">$C76</f>
        <v>6</v>
      </c>
      <c r="H76" s="10" t="str">
        <f t="shared" ref="H76:H77" si="41">$D76</f>
        <v>EA</v>
      </c>
      <c r="I76" s="5">
        <v>1</v>
      </c>
      <c r="J76" s="45">
        <f t="shared" ref="J76" si="42">G76*I76</f>
        <v>6</v>
      </c>
    </row>
    <row r="77" spans="1:10" ht="15.75" thickBot="1" x14ac:dyDescent="0.3">
      <c r="A77" s="82">
        <v>403.4</v>
      </c>
      <c r="B77" s="53" t="s">
        <v>102</v>
      </c>
      <c r="C77" s="79">
        <v>11</v>
      </c>
      <c r="D77" s="79" t="s">
        <v>81</v>
      </c>
      <c r="E77" s="30"/>
      <c r="F77" s="30"/>
      <c r="G77" s="44">
        <f t="shared" si="40"/>
        <v>11</v>
      </c>
      <c r="H77" s="10" t="str">
        <f t="shared" si="41"/>
        <v>EA</v>
      </c>
      <c r="I77" s="5">
        <v>2</v>
      </c>
      <c r="J77" s="45">
        <f t="shared" ref="J77" si="43">G77*I77</f>
        <v>22</v>
      </c>
    </row>
    <row r="78" spans="1:10" ht="15.75" thickBot="1" x14ac:dyDescent="0.3">
      <c r="A78" s="82">
        <v>403.6</v>
      </c>
      <c r="B78" s="53" t="s">
        <v>103</v>
      </c>
      <c r="C78" s="79">
        <v>2</v>
      </c>
      <c r="D78" s="79" t="s">
        <v>81</v>
      </c>
      <c r="E78" s="30"/>
      <c r="F78" s="30"/>
      <c r="G78" s="44">
        <f t="shared" ref="G78:G86" si="44">$C78</f>
        <v>2</v>
      </c>
      <c r="H78" s="10" t="str">
        <f t="shared" ref="H78:H86" si="45">$D78</f>
        <v>EA</v>
      </c>
      <c r="I78" s="5">
        <v>1</v>
      </c>
      <c r="J78" s="45">
        <f t="shared" ref="J78" si="46">G78*I78</f>
        <v>2</v>
      </c>
    </row>
    <row r="79" spans="1:10" ht="15.75" thickBot="1" x14ac:dyDescent="0.3">
      <c r="A79" s="95">
        <v>403.1</v>
      </c>
      <c r="B79" s="53" t="s">
        <v>40</v>
      </c>
      <c r="C79" s="79">
        <v>6</v>
      </c>
      <c r="D79" s="79" t="s">
        <v>81</v>
      </c>
      <c r="E79" s="30"/>
      <c r="F79" s="30"/>
      <c r="G79" s="44">
        <f t="shared" si="44"/>
        <v>6</v>
      </c>
      <c r="H79" s="10" t="str">
        <f t="shared" si="45"/>
        <v>EA</v>
      </c>
      <c r="I79" s="5">
        <v>1</v>
      </c>
      <c r="J79" s="45">
        <f>G79*I79</f>
        <v>6</v>
      </c>
    </row>
    <row r="80" spans="1:10" ht="15.75" thickBot="1" x14ac:dyDescent="0.3">
      <c r="A80" s="82" t="s">
        <v>97</v>
      </c>
      <c r="B80" s="53" t="s">
        <v>101</v>
      </c>
      <c r="C80" s="79">
        <v>2950</v>
      </c>
      <c r="D80" s="79" t="s">
        <v>27</v>
      </c>
      <c r="E80" s="30"/>
      <c r="F80" s="30"/>
      <c r="G80" s="44">
        <f t="shared" si="44"/>
        <v>2950</v>
      </c>
      <c r="H80" s="10" t="str">
        <f t="shared" si="45"/>
        <v>LF</v>
      </c>
      <c r="I80" s="7">
        <v>1</v>
      </c>
      <c r="J80" s="45">
        <f>G80*I80</f>
        <v>2950</v>
      </c>
    </row>
    <row r="81" spans="1:10" ht="15.75" thickBot="1" x14ac:dyDescent="0.3">
      <c r="A81" s="58" t="s">
        <v>127</v>
      </c>
      <c r="B81" s="53" t="s">
        <v>129</v>
      </c>
      <c r="C81" s="79">
        <v>450</v>
      </c>
      <c r="D81" s="79" t="s">
        <v>27</v>
      </c>
      <c r="E81" s="30"/>
      <c r="F81" s="30"/>
      <c r="G81" s="44">
        <f t="shared" si="44"/>
        <v>450</v>
      </c>
      <c r="H81" s="10" t="str">
        <f t="shared" si="45"/>
        <v>LF</v>
      </c>
      <c r="I81" s="7">
        <v>1</v>
      </c>
      <c r="J81" s="45">
        <f t="shared" ref="J81" si="47">G81*I81</f>
        <v>450</v>
      </c>
    </row>
    <row r="82" spans="1:10" ht="15.75" thickBot="1" x14ac:dyDescent="0.3">
      <c r="A82" s="82" t="s">
        <v>99</v>
      </c>
      <c r="B82" s="53" t="s">
        <v>41</v>
      </c>
      <c r="C82" s="79">
        <v>1</v>
      </c>
      <c r="D82" s="79" t="s">
        <v>81</v>
      </c>
      <c r="E82" s="30"/>
      <c r="F82" s="30"/>
      <c r="G82" s="44">
        <f t="shared" si="44"/>
        <v>1</v>
      </c>
      <c r="H82" s="10" t="str">
        <f t="shared" si="45"/>
        <v>EA</v>
      </c>
      <c r="I82" s="5">
        <v>1</v>
      </c>
      <c r="J82" s="45">
        <f>G82*I82</f>
        <v>1</v>
      </c>
    </row>
    <row r="83" spans="1:10" ht="15.75" thickBot="1" x14ac:dyDescent="0.3">
      <c r="A83" s="82" t="s">
        <v>100</v>
      </c>
      <c r="B83" s="53" t="s">
        <v>42</v>
      </c>
      <c r="C83" s="79">
        <v>1</v>
      </c>
      <c r="D83" s="79" t="s">
        <v>81</v>
      </c>
      <c r="E83" s="30"/>
      <c r="F83" s="30"/>
      <c r="G83" s="44">
        <f t="shared" si="44"/>
        <v>1</v>
      </c>
      <c r="H83" s="10" t="str">
        <f t="shared" si="45"/>
        <v>EA</v>
      </c>
      <c r="I83" s="5">
        <v>1</v>
      </c>
      <c r="J83" s="45">
        <f t="shared" ref="J83" si="48">G83*I83</f>
        <v>1</v>
      </c>
    </row>
    <row r="84" spans="1:10" ht="15.75" thickBot="1" x14ac:dyDescent="0.3">
      <c r="A84" s="98" t="s">
        <v>131</v>
      </c>
      <c r="B84" s="102" t="s">
        <v>132</v>
      </c>
      <c r="C84" s="103">
        <v>4</v>
      </c>
      <c r="D84" s="79" t="s">
        <v>81</v>
      </c>
      <c r="E84" s="30"/>
      <c r="F84" s="30"/>
      <c r="G84" s="44">
        <f t="shared" si="44"/>
        <v>4</v>
      </c>
      <c r="H84" s="10" t="str">
        <f t="shared" si="45"/>
        <v>EA</v>
      </c>
      <c r="I84" s="5">
        <v>1</v>
      </c>
      <c r="J84" s="45">
        <f t="shared" ref="J84" si="49">G84*I84</f>
        <v>4</v>
      </c>
    </row>
    <row r="85" spans="1:10" ht="15.75" thickBot="1" x14ac:dyDescent="0.3">
      <c r="A85" s="82">
        <v>550.1</v>
      </c>
      <c r="B85" s="53" t="s">
        <v>46</v>
      </c>
      <c r="C85" s="83">
        <v>4304</v>
      </c>
      <c r="D85" s="79" t="s">
        <v>27</v>
      </c>
      <c r="E85" s="30"/>
      <c r="F85" s="30"/>
      <c r="G85" s="44">
        <f t="shared" si="44"/>
        <v>4304</v>
      </c>
      <c r="H85" s="10" t="str">
        <f t="shared" si="45"/>
        <v>LF</v>
      </c>
      <c r="I85" s="5">
        <v>1</v>
      </c>
      <c r="J85" s="45">
        <f t="shared" ref="J85" si="50">G85*I85</f>
        <v>4304</v>
      </c>
    </row>
    <row r="86" spans="1:10" ht="15.75" thickBot="1" x14ac:dyDescent="0.3">
      <c r="A86" s="82" t="s">
        <v>96</v>
      </c>
      <c r="B86" s="53" t="s">
        <v>37</v>
      </c>
      <c r="C86" s="78">
        <v>1</v>
      </c>
      <c r="D86" s="78" t="s">
        <v>81</v>
      </c>
      <c r="E86" s="30"/>
      <c r="F86" s="30"/>
      <c r="G86" s="44">
        <f t="shared" si="44"/>
        <v>1</v>
      </c>
      <c r="H86" s="10" t="str">
        <f t="shared" si="45"/>
        <v>EA</v>
      </c>
      <c r="I86" s="7">
        <v>1</v>
      </c>
      <c r="J86" s="45">
        <f>G86*I86</f>
        <v>1</v>
      </c>
    </row>
    <row r="87" spans="1:10" ht="15.4" customHeight="1" thickBot="1" x14ac:dyDescent="0.3">
      <c r="A87" s="11"/>
      <c r="D87" s="19"/>
      <c r="E87" s="12" t="s">
        <v>8</v>
      </c>
      <c r="F87" s="13"/>
      <c r="G87" s="50"/>
      <c r="H87" s="47"/>
      <c r="I87" s="12" t="s">
        <v>8</v>
      </c>
      <c r="J87" s="48">
        <f>SUM(J75:J76)</f>
        <v>7</v>
      </c>
    </row>
    <row r="88" spans="1:10" ht="15.4" customHeight="1" x14ac:dyDescent="0.25">
      <c r="A88" s="128" t="s">
        <v>67</v>
      </c>
      <c r="B88" s="129"/>
      <c r="C88" s="129"/>
      <c r="D88" s="130"/>
      <c r="E88" s="29"/>
      <c r="F88" s="29"/>
      <c r="G88" s="8"/>
      <c r="H88" s="41"/>
      <c r="I88" s="41"/>
      <c r="J88" s="9"/>
    </row>
    <row r="89" spans="1:10" ht="15.4" customHeight="1" thickBot="1" x14ac:dyDescent="0.3">
      <c r="A89" s="80" t="s">
        <v>91</v>
      </c>
      <c r="B89" s="53" t="s">
        <v>46</v>
      </c>
      <c r="C89" s="35">
        <v>3758</v>
      </c>
      <c r="D89" s="20" t="s">
        <v>9</v>
      </c>
      <c r="E89" s="32"/>
      <c r="F89" s="32"/>
      <c r="G89" s="44">
        <f t="shared" ref="G89:G100" si="51">$C89</f>
        <v>3758</v>
      </c>
      <c r="H89" s="10" t="str">
        <f t="shared" ref="H89:H100" si="52">$D89</f>
        <v>L.F.</v>
      </c>
      <c r="I89" s="5">
        <v>1</v>
      </c>
      <c r="J89" s="45">
        <f t="shared" ref="J89" si="53">G89*I89</f>
        <v>3758</v>
      </c>
    </row>
    <row r="90" spans="1:10" ht="15.4" customHeight="1" thickBot="1" x14ac:dyDescent="0.3">
      <c r="A90" s="80">
        <v>812</v>
      </c>
      <c r="B90" s="53" t="s">
        <v>56</v>
      </c>
      <c r="C90" s="35">
        <v>3758</v>
      </c>
      <c r="D90" s="20" t="s">
        <v>9</v>
      </c>
      <c r="E90" s="32"/>
      <c r="F90" s="32"/>
      <c r="G90" s="44">
        <f t="shared" si="51"/>
        <v>3758</v>
      </c>
      <c r="H90" s="10" t="str">
        <f t="shared" si="52"/>
        <v>L.F.</v>
      </c>
      <c r="I90" s="5">
        <v>1</v>
      </c>
      <c r="J90" s="45">
        <f t="shared" ref="J90" si="54">G90*I90</f>
        <v>3758</v>
      </c>
    </row>
    <row r="91" spans="1:10" ht="15.4" customHeight="1" thickBot="1" x14ac:dyDescent="0.3">
      <c r="A91" s="80">
        <v>828</v>
      </c>
      <c r="B91" s="53" t="s">
        <v>57</v>
      </c>
      <c r="C91" s="35">
        <v>8</v>
      </c>
      <c r="D91" s="20" t="s">
        <v>10</v>
      </c>
      <c r="E91" s="32"/>
      <c r="F91" s="32"/>
      <c r="G91" s="44">
        <f t="shared" si="51"/>
        <v>8</v>
      </c>
      <c r="H91" s="10" t="str">
        <f t="shared" si="52"/>
        <v>EA.</v>
      </c>
      <c r="I91" s="5">
        <v>1</v>
      </c>
      <c r="J91" s="45">
        <f>G91*I91</f>
        <v>8</v>
      </c>
    </row>
    <row r="92" spans="1:10" ht="15.4" customHeight="1" thickBot="1" x14ac:dyDescent="0.3">
      <c r="A92" s="80">
        <v>830</v>
      </c>
      <c r="B92" s="53" t="s">
        <v>44</v>
      </c>
      <c r="C92" s="35">
        <v>1</v>
      </c>
      <c r="D92" s="20" t="s">
        <v>10</v>
      </c>
      <c r="E92" s="32"/>
      <c r="F92" s="32"/>
      <c r="G92" s="46">
        <f t="shared" si="51"/>
        <v>1</v>
      </c>
      <c r="H92" s="10" t="str">
        <f t="shared" si="52"/>
        <v>EA.</v>
      </c>
      <c r="I92" s="5">
        <v>1</v>
      </c>
      <c r="J92" s="45">
        <f>G92*I92</f>
        <v>1</v>
      </c>
    </row>
    <row r="93" spans="1:10" ht="15.4" customHeight="1" thickBot="1" x14ac:dyDescent="0.3">
      <c r="A93" s="80">
        <v>834</v>
      </c>
      <c r="B93" s="53" t="s">
        <v>60</v>
      </c>
      <c r="C93" s="35">
        <v>5</v>
      </c>
      <c r="D93" s="20" t="s">
        <v>10</v>
      </c>
      <c r="E93" s="32"/>
      <c r="F93" s="32"/>
      <c r="G93" s="44">
        <f t="shared" si="51"/>
        <v>5</v>
      </c>
      <c r="H93" s="10" t="str">
        <f t="shared" si="52"/>
        <v>EA.</v>
      </c>
      <c r="I93" s="5">
        <v>1</v>
      </c>
      <c r="J93" s="45">
        <f>G93*I93</f>
        <v>5</v>
      </c>
    </row>
    <row r="94" spans="1:10" ht="15.4" customHeight="1" thickBot="1" x14ac:dyDescent="0.3">
      <c r="A94" s="80">
        <v>839</v>
      </c>
      <c r="B94" s="53" t="s">
        <v>61</v>
      </c>
      <c r="C94" s="35">
        <v>376</v>
      </c>
      <c r="D94" s="20" t="s">
        <v>9</v>
      </c>
      <c r="E94" s="32"/>
      <c r="F94" s="32"/>
      <c r="G94" s="44">
        <f t="shared" si="51"/>
        <v>376</v>
      </c>
      <c r="H94" s="10" t="str">
        <f t="shared" si="52"/>
        <v>L.F.</v>
      </c>
      <c r="I94" s="5">
        <v>1</v>
      </c>
      <c r="J94" s="45">
        <f>G94*I94</f>
        <v>376</v>
      </c>
    </row>
    <row r="95" spans="1:10" ht="15.4" customHeight="1" thickBot="1" x14ac:dyDescent="0.3">
      <c r="A95" s="80">
        <v>840</v>
      </c>
      <c r="B95" s="53" t="s">
        <v>55</v>
      </c>
      <c r="C95" s="39">
        <v>2</v>
      </c>
      <c r="D95" s="17" t="s">
        <v>10</v>
      </c>
      <c r="E95" s="30"/>
      <c r="F95" s="30"/>
      <c r="G95" s="44">
        <f t="shared" si="51"/>
        <v>2</v>
      </c>
      <c r="H95" s="10" t="str">
        <f t="shared" si="52"/>
        <v>EA.</v>
      </c>
      <c r="I95" s="5">
        <v>1</v>
      </c>
      <c r="J95" s="45">
        <f t="shared" ref="J95" si="55">G95*I95</f>
        <v>2</v>
      </c>
    </row>
    <row r="96" spans="1:10" ht="15.4" customHeight="1" thickBot="1" x14ac:dyDescent="0.3">
      <c r="A96" s="80">
        <v>844</v>
      </c>
      <c r="B96" s="53" t="s">
        <v>62</v>
      </c>
      <c r="C96" s="35">
        <v>2</v>
      </c>
      <c r="D96" s="20" t="s">
        <v>10</v>
      </c>
      <c r="E96" s="32"/>
      <c r="F96" s="32"/>
      <c r="G96" s="44">
        <f t="shared" si="51"/>
        <v>2</v>
      </c>
      <c r="H96" s="10" t="str">
        <f t="shared" si="52"/>
        <v>EA.</v>
      </c>
      <c r="I96" s="5">
        <v>1</v>
      </c>
      <c r="J96" s="45">
        <f>G96*I96</f>
        <v>2</v>
      </c>
    </row>
    <row r="97" spans="1:10" ht="15.4" customHeight="1" thickBot="1" x14ac:dyDescent="0.3">
      <c r="A97" s="80">
        <v>847</v>
      </c>
      <c r="B97" s="53" t="s">
        <v>63</v>
      </c>
      <c r="C97" s="35">
        <v>1</v>
      </c>
      <c r="D97" s="17" t="s">
        <v>10</v>
      </c>
      <c r="E97" s="32"/>
      <c r="F97" s="32"/>
      <c r="G97" s="44">
        <f t="shared" si="51"/>
        <v>1</v>
      </c>
      <c r="H97" s="10" t="str">
        <f t="shared" si="52"/>
        <v>EA.</v>
      </c>
      <c r="I97" s="5">
        <v>1</v>
      </c>
      <c r="J97" s="45">
        <f>G97*I97</f>
        <v>1</v>
      </c>
    </row>
    <row r="98" spans="1:10" ht="15.4" customHeight="1" thickBot="1" x14ac:dyDescent="0.3">
      <c r="A98" s="80" t="s">
        <v>92</v>
      </c>
      <c r="B98" s="53" t="s">
        <v>58</v>
      </c>
      <c r="C98" s="35">
        <v>113</v>
      </c>
      <c r="D98" s="20" t="s">
        <v>9</v>
      </c>
      <c r="E98" s="32"/>
      <c r="F98" s="32"/>
      <c r="G98" s="44">
        <f t="shared" si="51"/>
        <v>113</v>
      </c>
      <c r="H98" s="10" t="str">
        <f t="shared" si="52"/>
        <v>L.F.</v>
      </c>
      <c r="I98" s="5">
        <v>1</v>
      </c>
      <c r="J98" s="45">
        <f t="shared" ref="J98:J100" si="56">G98*I98</f>
        <v>113</v>
      </c>
    </row>
    <row r="99" spans="1:10" ht="15.4" customHeight="1" thickBot="1" x14ac:dyDescent="0.3">
      <c r="A99" s="80">
        <v>856.1</v>
      </c>
      <c r="B99" s="53" t="s">
        <v>59</v>
      </c>
      <c r="C99" s="35">
        <v>32</v>
      </c>
      <c r="D99" s="20" t="s">
        <v>9</v>
      </c>
      <c r="E99" s="32"/>
      <c r="F99" s="32"/>
      <c r="G99" s="44">
        <f t="shared" si="51"/>
        <v>32</v>
      </c>
      <c r="H99" s="10" t="str">
        <f t="shared" si="52"/>
        <v>L.F.</v>
      </c>
      <c r="I99" s="5">
        <v>1</v>
      </c>
      <c r="J99" s="45">
        <f t="shared" si="56"/>
        <v>32</v>
      </c>
    </row>
    <row r="100" spans="1:10" ht="15.4" customHeight="1" thickBot="1" x14ac:dyDescent="0.3">
      <c r="A100" s="80" t="s">
        <v>93</v>
      </c>
      <c r="B100" s="53" t="s">
        <v>64</v>
      </c>
      <c r="C100" s="35">
        <v>235</v>
      </c>
      <c r="D100" s="20" t="s">
        <v>9</v>
      </c>
      <c r="E100" s="32"/>
      <c r="F100" s="32"/>
      <c r="G100" s="44">
        <f t="shared" si="51"/>
        <v>235</v>
      </c>
      <c r="H100" s="10" t="str">
        <f t="shared" si="52"/>
        <v>L.F.</v>
      </c>
      <c r="I100" s="5">
        <v>1</v>
      </c>
      <c r="J100" s="45">
        <f t="shared" si="56"/>
        <v>235</v>
      </c>
    </row>
    <row r="101" spans="1:10" ht="15.4" customHeight="1" thickBot="1" x14ac:dyDescent="0.3">
      <c r="A101" s="11"/>
      <c r="D101" s="19"/>
      <c r="E101" s="12" t="s">
        <v>8</v>
      </c>
      <c r="F101" s="13"/>
      <c r="G101" s="50"/>
      <c r="H101" s="47"/>
      <c r="I101" s="12" t="s">
        <v>8</v>
      </c>
      <c r="J101" s="48">
        <f>SUM(J95:J100)</f>
        <v>385</v>
      </c>
    </row>
    <row r="102" spans="1:10" ht="15.75" x14ac:dyDescent="0.25">
      <c r="A102" s="136" t="s">
        <v>68</v>
      </c>
      <c r="B102" s="137"/>
      <c r="C102" s="137"/>
      <c r="D102" s="138"/>
      <c r="E102" s="29"/>
      <c r="F102" s="29"/>
      <c r="G102" s="8"/>
      <c r="H102" s="41"/>
      <c r="I102" s="41"/>
      <c r="J102" s="9"/>
    </row>
    <row r="103" spans="1:10" ht="15.75" thickBot="1" x14ac:dyDescent="0.3">
      <c r="A103" s="79" t="s">
        <v>95</v>
      </c>
      <c r="B103" s="53" t="s">
        <v>46</v>
      </c>
      <c r="C103" s="35">
        <v>3734</v>
      </c>
      <c r="D103" s="17" t="s">
        <v>10</v>
      </c>
      <c r="E103" s="30"/>
      <c r="F103" s="30"/>
      <c r="G103" s="44">
        <f>$C103</f>
        <v>3734</v>
      </c>
      <c r="H103" s="10" t="str">
        <f>$D103</f>
        <v>EA.</v>
      </c>
      <c r="I103" s="5">
        <v>1</v>
      </c>
      <c r="J103" s="45">
        <f t="shared" ref="J103" si="57">G103*I103</f>
        <v>3734</v>
      </c>
    </row>
    <row r="104" spans="1:10" ht="15.75" thickBot="1" x14ac:dyDescent="0.3">
      <c r="A104" s="79">
        <v>848.1</v>
      </c>
      <c r="B104" s="53" t="s">
        <v>48</v>
      </c>
      <c r="C104" s="35">
        <v>713</v>
      </c>
      <c r="D104" s="17" t="s">
        <v>9</v>
      </c>
      <c r="E104" s="30"/>
      <c r="F104" s="30"/>
      <c r="G104" s="44">
        <f t="shared" ref="G104:G111" si="58">$C104</f>
        <v>713</v>
      </c>
      <c r="H104" s="10" t="str">
        <f t="shared" ref="H104:H111" si="59">$D104</f>
        <v>L.F.</v>
      </c>
      <c r="I104" s="5">
        <v>1</v>
      </c>
      <c r="J104" s="45">
        <f t="shared" ref="J104:J106" si="60">G104*I104</f>
        <v>713</v>
      </c>
    </row>
    <row r="105" spans="1:10" ht="15.75" thickBot="1" x14ac:dyDescent="0.3">
      <c r="A105" s="79">
        <v>848.2</v>
      </c>
      <c r="B105" s="53" t="s">
        <v>49</v>
      </c>
      <c r="C105" s="35">
        <v>1457</v>
      </c>
      <c r="D105" s="17" t="s">
        <v>9</v>
      </c>
      <c r="E105" s="30"/>
      <c r="F105" s="30"/>
      <c r="G105" s="44">
        <f t="shared" si="58"/>
        <v>1457</v>
      </c>
      <c r="H105" s="10" t="str">
        <f t="shared" si="59"/>
        <v>L.F.</v>
      </c>
      <c r="I105" s="5">
        <v>1</v>
      </c>
      <c r="J105" s="45">
        <f t="shared" si="60"/>
        <v>1457</v>
      </c>
    </row>
    <row r="106" spans="1:10" ht="15.75" thickBot="1" x14ac:dyDescent="0.3">
      <c r="A106" s="79">
        <v>848.3</v>
      </c>
      <c r="B106" s="53" t="s">
        <v>50</v>
      </c>
      <c r="C106" s="35">
        <v>1564</v>
      </c>
      <c r="D106" s="17" t="s">
        <v>9</v>
      </c>
      <c r="E106" s="30"/>
      <c r="F106" s="30"/>
      <c r="G106" s="44">
        <f t="shared" si="58"/>
        <v>1564</v>
      </c>
      <c r="H106" s="10" t="str">
        <f t="shared" si="59"/>
        <v>L.F.</v>
      </c>
      <c r="I106" s="5">
        <v>1</v>
      </c>
      <c r="J106" s="45">
        <f t="shared" si="60"/>
        <v>1564</v>
      </c>
    </row>
    <row r="107" spans="1:10" ht="15.75" thickBot="1" x14ac:dyDescent="0.3">
      <c r="A107" s="78">
        <v>851</v>
      </c>
      <c r="B107" s="53" t="s">
        <v>47</v>
      </c>
      <c r="C107" s="35">
        <v>1</v>
      </c>
      <c r="D107" s="17" t="s">
        <v>10</v>
      </c>
      <c r="E107" s="30"/>
      <c r="F107" s="30"/>
      <c r="G107" s="44">
        <f>$C107</f>
        <v>1</v>
      </c>
      <c r="H107" s="10" t="str">
        <f>$D107</f>
        <v>EA.</v>
      </c>
      <c r="I107" s="5">
        <v>1</v>
      </c>
      <c r="J107" s="45">
        <f t="shared" ref="J107" si="61">G107*I107</f>
        <v>1</v>
      </c>
    </row>
    <row r="108" spans="1:10" ht="15.75" thickBot="1" x14ac:dyDescent="0.3">
      <c r="A108" s="79">
        <v>852</v>
      </c>
      <c r="B108" s="54" t="s">
        <v>51</v>
      </c>
      <c r="C108" s="37">
        <v>14</v>
      </c>
      <c r="D108" s="17" t="s">
        <v>10</v>
      </c>
      <c r="E108" s="30"/>
      <c r="F108" s="30"/>
      <c r="G108" s="44">
        <f t="shared" si="58"/>
        <v>14</v>
      </c>
      <c r="H108" s="10" t="str">
        <f t="shared" si="59"/>
        <v>EA.</v>
      </c>
      <c r="I108" s="5">
        <v>1</v>
      </c>
      <c r="J108" s="45">
        <f t="shared" ref="J108:J111" si="62">G108*I108</f>
        <v>14</v>
      </c>
    </row>
    <row r="109" spans="1:10" ht="15.75" thickBot="1" x14ac:dyDescent="0.3">
      <c r="A109" s="79">
        <v>852.1</v>
      </c>
      <c r="B109" s="54" t="s">
        <v>52</v>
      </c>
      <c r="C109" s="37">
        <v>51</v>
      </c>
      <c r="D109" s="17" t="s">
        <v>15</v>
      </c>
      <c r="E109" s="30"/>
      <c r="F109" s="30"/>
      <c r="G109" s="44">
        <f t="shared" si="58"/>
        <v>51</v>
      </c>
      <c r="H109" s="10" t="str">
        <f t="shared" si="59"/>
        <v>V.F.</v>
      </c>
      <c r="I109" s="5">
        <v>1</v>
      </c>
      <c r="J109" s="45">
        <f t="shared" si="62"/>
        <v>51</v>
      </c>
    </row>
    <row r="110" spans="1:10" ht="15.75" thickBot="1" x14ac:dyDescent="0.3">
      <c r="A110" s="79">
        <v>856.2</v>
      </c>
      <c r="B110" s="54" t="s">
        <v>53</v>
      </c>
      <c r="C110" s="37">
        <v>98</v>
      </c>
      <c r="D110" s="17" t="s">
        <v>10</v>
      </c>
      <c r="E110" s="30"/>
      <c r="F110" s="30"/>
      <c r="G110" s="44">
        <f t="shared" si="58"/>
        <v>98</v>
      </c>
      <c r="H110" s="10" t="str">
        <f t="shared" si="59"/>
        <v>EA.</v>
      </c>
      <c r="I110" s="5">
        <v>1</v>
      </c>
      <c r="J110" s="45">
        <f t="shared" si="62"/>
        <v>98</v>
      </c>
    </row>
    <row r="111" spans="1:10" ht="15.75" thickBot="1" x14ac:dyDescent="0.3">
      <c r="A111" s="79" t="s">
        <v>94</v>
      </c>
      <c r="B111" s="54" t="s">
        <v>54</v>
      </c>
      <c r="C111" s="37">
        <v>115</v>
      </c>
      <c r="D111" s="17" t="s">
        <v>10</v>
      </c>
      <c r="E111" s="30"/>
      <c r="F111" s="30"/>
      <c r="G111" s="44">
        <f t="shared" si="58"/>
        <v>115</v>
      </c>
      <c r="H111" s="10" t="str">
        <f t="shared" si="59"/>
        <v>EA.</v>
      </c>
      <c r="I111" s="5">
        <v>1</v>
      </c>
      <c r="J111" s="45">
        <f t="shared" si="62"/>
        <v>115</v>
      </c>
    </row>
    <row r="112" spans="1:10" ht="15.75" thickBot="1" x14ac:dyDescent="0.3">
      <c r="A112" s="11"/>
      <c r="D112" s="19"/>
      <c r="E112" s="12" t="s">
        <v>8</v>
      </c>
      <c r="F112" s="13"/>
      <c r="G112" s="50"/>
      <c r="H112" s="47"/>
      <c r="I112" s="12" t="s">
        <v>8</v>
      </c>
      <c r="J112" s="48">
        <f>SUM(J104:J111)</f>
        <v>4013</v>
      </c>
    </row>
    <row r="114" spans="1:10" ht="15.75" x14ac:dyDescent="0.25">
      <c r="A114" s="128" t="s">
        <v>45</v>
      </c>
      <c r="B114" s="129"/>
      <c r="C114" s="129"/>
      <c r="D114" s="130"/>
      <c r="E114" s="29"/>
      <c r="F114" s="29"/>
      <c r="G114" s="8"/>
      <c r="H114" s="41"/>
      <c r="I114" s="41"/>
      <c r="J114" s="9"/>
    </row>
    <row r="115" spans="1:10" ht="15.75" thickBot="1" x14ac:dyDescent="0.3">
      <c r="A115" s="21"/>
      <c r="B115" s="22"/>
      <c r="C115" s="40"/>
      <c r="D115" s="23"/>
      <c r="E115" s="33" t="s">
        <v>8</v>
      </c>
      <c r="F115" s="15"/>
      <c r="G115" s="51"/>
      <c r="H115" s="14"/>
      <c r="I115" s="33" t="s">
        <v>8</v>
      </c>
      <c r="J115" s="49">
        <f>J9+J38+J46+J87+J25+J33+J63+J112+J101</f>
        <v>410935.79</v>
      </c>
    </row>
  </sheetData>
  <mergeCells count="12">
    <mergeCell ref="A88:D88"/>
    <mergeCell ref="A114:D114"/>
    <mergeCell ref="A1:J1"/>
    <mergeCell ref="A73:D73"/>
    <mergeCell ref="A102:D102"/>
    <mergeCell ref="A3:D3"/>
    <mergeCell ref="A34:D34"/>
    <mergeCell ref="A39:D39"/>
    <mergeCell ref="A2:D2"/>
    <mergeCell ref="G2:J2"/>
    <mergeCell ref="A47:D47"/>
    <mergeCell ref="A64:D64"/>
  </mergeCells>
  <phoneticPr fontId="10" type="noConversion"/>
  <conditionalFormatting sqref="G5:G8 G11:G24 G35:G37 G40:G45 G48:G63 G65:G70 G74:G86 G89:G100 G103:G111">
    <cfRule type="cellIs" dxfId="1" priority="86" operator="notEqual">
      <formula>$C5</formula>
    </cfRule>
  </conditionalFormatting>
  <conditionalFormatting sqref="G27:G32">
    <cfRule type="cellIs" dxfId="0" priority="3" operator="notEqual">
      <formula>$C27</formula>
    </cfRule>
  </conditionalFormatting>
  <pageMargins left="0.7" right="0.7" top="0.75" bottom="0.75" header="0.3" footer="0.3"/>
  <pageSetup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6F51-949C-4364-97CB-B78D3760F856}">
  <dimension ref="A1:B8"/>
  <sheetViews>
    <sheetView zoomScale="150" zoomScaleNormal="150" workbookViewId="0">
      <selection activeCell="C2" sqref="C2"/>
    </sheetView>
  </sheetViews>
  <sheetFormatPr defaultRowHeight="15" x14ac:dyDescent="0.25"/>
  <cols>
    <col min="1" max="1" width="36.28515625" bestFit="1" customWidth="1"/>
    <col min="2" max="2" width="23.42578125" bestFit="1" customWidth="1"/>
  </cols>
  <sheetData>
    <row r="1" spans="1:2" ht="24" thickBot="1" x14ac:dyDescent="0.3">
      <c r="A1" s="145" t="s">
        <v>22</v>
      </c>
      <c r="B1" s="146"/>
    </row>
    <row r="2" spans="1:2" ht="23.25" x14ac:dyDescent="0.35">
      <c r="A2" s="24" t="s">
        <v>12</v>
      </c>
      <c r="B2" s="24" t="s">
        <v>11</v>
      </c>
    </row>
    <row r="3" spans="1:2" ht="23.25" x14ac:dyDescent="0.35">
      <c r="A3" s="25" t="str">
        <f>'BIDS LOW-HIGH'!G2</f>
        <v>Contractor #1</v>
      </c>
      <c r="B3" s="26">
        <f>'BIDS LOW-HIGH'!J115</f>
        <v>410935.79</v>
      </c>
    </row>
    <row r="4" spans="1:2" ht="23.25" x14ac:dyDescent="0.35">
      <c r="A4" s="25" t="e">
        <f>'BIDS LOW-HIGH'!#REF!</f>
        <v>#REF!</v>
      </c>
      <c r="B4" s="26" t="e">
        <f>'BIDS LOW-HIGH'!#REF!</f>
        <v>#REF!</v>
      </c>
    </row>
    <row r="5" spans="1:2" ht="23.25" x14ac:dyDescent="0.35">
      <c r="A5" s="25" t="e">
        <f>'BIDS LOW-HIGH'!#REF!</f>
        <v>#REF!</v>
      </c>
      <c r="B5" s="26" t="e">
        <f>'BIDS LOW-HIGH'!#REF!</f>
        <v>#REF!</v>
      </c>
    </row>
    <row r="6" spans="1:2" ht="23.25" x14ac:dyDescent="0.35">
      <c r="A6" s="25" t="e">
        <f>'BIDS LOW-HIGH'!#REF!</f>
        <v>#REF!</v>
      </c>
      <c r="B6" s="26" t="e">
        <f>'BIDS LOW-HIGH'!#REF!</f>
        <v>#REF!</v>
      </c>
    </row>
    <row r="7" spans="1:2" ht="23.25" x14ac:dyDescent="0.35">
      <c r="A7" s="25" t="e">
        <f>'BIDS LOW-HIGH'!#REF!</f>
        <v>#REF!</v>
      </c>
      <c r="B7" s="26" t="e">
        <f>'BIDS LOW-HIGH'!#REF!</f>
        <v>#REF!</v>
      </c>
    </row>
    <row r="8" spans="1:2" ht="24" thickBot="1" x14ac:dyDescent="0.4">
      <c r="A8" s="25" t="e">
        <f>'BIDS LOW-HIGH'!#REF!</f>
        <v>#REF!</v>
      </c>
      <c r="B8" s="27" t="e">
        <f>'BIDS LOW-HIGH'!#REF!</f>
        <v>#REF!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BIDS LOW-HIGH</vt:lpstr>
      <vt:lpstr>BID Summary</vt:lpstr>
      <vt:lpstr>'BIDS LOW-HIGH'!Print_Area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Blissett</dc:creator>
  <cp:lastModifiedBy>Areli Castillo</cp:lastModifiedBy>
  <cp:lastPrinted>2024-01-22T20:46:49Z</cp:lastPrinted>
  <dcterms:created xsi:type="dcterms:W3CDTF">2021-05-10T16:17:23Z</dcterms:created>
  <dcterms:modified xsi:type="dcterms:W3CDTF">2026-02-20T23:39:18Z</dcterms:modified>
</cp:coreProperties>
</file>