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U:\Projects\314\52\02\Excel\Bid Doc\"/>
    </mc:Choice>
  </mc:AlternateContent>
  <xr:revisionPtr revIDLastSave="0" documentId="13_ncr:1_{8A0511BA-B117-4757-A9BF-920119361D74}" xr6:coauthVersionLast="47" xr6:coauthVersionMax="47" xr10:uidLastSave="{00000000-0000-0000-0000-000000000000}"/>
  <bookViews>
    <workbookView xWindow="-28920" yWindow="-120" windowWidth="29040" windowHeight="16440" tabRatio="836" activeTab="6" xr2:uid="{00000000-000D-0000-FFFF-FFFF00000000}"/>
  </bookViews>
  <sheets>
    <sheet name="BID SUMMARY" sheetId="64" r:id="rId1"/>
    <sheet name="CLEARING &amp; GRUBBING" sheetId="7" r:id="rId2"/>
    <sheet name="GRADING IMPROVEMENTS" sheetId="65" r:id="rId3"/>
    <sheet name="DRAINAGE" sheetId="49" r:id="rId4"/>
    <sheet name="DRAINAGE 2" sheetId="50" r:id="rId5"/>
    <sheet name="STREETS" sheetId="60" r:id="rId6"/>
    <sheet name="SEWER" sheetId="59" r:id="rId7"/>
    <sheet name="WATER" sheetId="48" r:id="rId8"/>
    <sheet name="WORKING" sheetId="63" r:id="rId9"/>
    <sheet name="ADDITIVE ALT." sheetId="44" state="hidden" r:id="rId10"/>
  </sheets>
  <externalReferences>
    <externalReference r:id="rId11"/>
    <externalReference r:id="rId12"/>
  </externalReferences>
  <definedNames>
    <definedName name="_xlnm.Print_Area" localSheetId="9">'ADDITIVE ALT.'!$A$1:$G$28</definedName>
    <definedName name="_xlnm.Print_Area" localSheetId="0">'BID SUMMARY'!$A$1:$E$31</definedName>
    <definedName name="_xlnm.Print_Area" localSheetId="1">'CLEARING &amp; GRUBBING'!$A$1:$G$29</definedName>
    <definedName name="_xlnm.Print_Area" localSheetId="3">DRAINAGE!$A$1:$G$73</definedName>
    <definedName name="_xlnm.Print_Area" localSheetId="4">'DRAINAGE 2'!$A$1:$G$60</definedName>
    <definedName name="_xlnm.Print_Area" localSheetId="2">'GRADING IMPROVEMENTS'!$A$1:$F$29</definedName>
    <definedName name="_xlnm.Print_Area" localSheetId="6">SEWER!$A$1:$G$37</definedName>
    <definedName name="_xlnm.Print_Area" localSheetId="5">STREETS!$A$1:$G$42</definedName>
    <definedName name="_xlnm.Print_Area" localSheetId="7">WATER!$A$1:$G$41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50" l="1"/>
  <c r="B1" i="50"/>
  <c r="G2" i="60" l="1"/>
  <c r="B1" i="60"/>
  <c r="D23" i="48" l="1"/>
  <c r="D25" i="48" s="1"/>
  <c r="G2" i="48"/>
  <c r="B1" i="48"/>
  <c r="D24" i="48" l="1"/>
  <c r="F2" i="65" l="1"/>
  <c r="B1" i="65"/>
  <c r="G2" i="49"/>
  <c r="G2" i="59"/>
  <c r="G2" i="7"/>
  <c r="B1" i="49"/>
  <c r="B1" i="59"/>
  <c r="B1" i="7"/>
  <c r="A71" i="63" l="1"/>
  <c r="A62" i="63"/>
  <c r="AT94" i="63"/>
  <c r="AN16" i="63"/>
  <c r="AJ20" i="63"/>
  <c r="AJ21" i="63"/>
  <c r="AI22" i="63"/>
  <c r="AJ22" i="63" s="1"/>
  <c r="AI21" i="63"/>
  <c r="AI20" i="63"/>
  <c r="AI17" i="63"/>
  <c r="AJ17" i="63" s="1"/>
  <c r="AI18" i="63"/>
  <c r="AJ18" i="63" s="1"/>
  <c r="AI19" i="63"/>
  <c r="AJ19" i="63" s="1"/>
  <c r="AI16" i="63"/>
  <c r="AJ16" i="63" s="1"/>
  <c r="AJ8" i="63"/>
  <c r="AJ5" i="63"/>
  <c r="AJ7" i="63"/>
  <c r="AJ4" i="63"/>
  <c r="AI5" i="63"/>
  <c r="AI6" i="63"/>
  <c r="AJ6" i="63" s="1"/>
  <c r="AI7" i="63"/>
  <c r="AI8" i="63"/>
  <c r="AI4" i="63"/>
  <c r="O21" i="63"/>
  <c r="O22" i="63"/>
  <c r="O23" i="63"/>
  <c r="O24" i="63"/>
  <c r="O25" i="63"/>
  <c r="O26" i="63"/>
  <c r="U26" i="63" s="1"/>
  <c r="O27" i="63"/>
  <c r="U27" i="63" s="1"/>
  <c r="O20" i="63"/>
  <c r="R27" i="63"/>
  <c r="R26" i="63"/>
  <c r="R25" i="63"/>
  <c r="R24" i="63"/>
  <c r="R23" i="63"/>
  <c r="R22" i="63"/>
  <c r="R21" i="63"/>
  <c r="R20" i="63"/>
  <c r="R11" i="63"/>
  <c r="O11" i="63"/>
  <c r="U11" i="63" s="1"/>
  <c r="R10" i="63"/>
  <c r="O10" i="63"/>
  <c r="U10" i="63" s="1"/>
  <c r="R9" i="63"/>
  <c r="O9" i="63"/>
  <c r="U9" i="63" s="1"/>
  <c r="Z8" i="63"/>
  <c r="R8" i="63"/>
  <c r="O8" i="63"/>
  <c r="R7" i="63"/>
  <c r="O7" i="63"/>
  <c r="R6" i="63"/>
  <c r="O6" i="63"/>
  <c r="R5" i="63"/>
  <c r="O5" i="63"/>
  <c r="U5" i="63" s="1"/>
  <c r="R4" i="63"/>
  <c r="O4" i="63"/>
  <c r="U4" i="63" l="1"/>
  <c r="U8" i="63"/>
  <c r="AJ30" i="63"/>
  <c r="U22" i="63"/>
  <c r="U24" i="63"/>
  <c r="U25" i="63"/>
  <c r="U21" i="63"/>
  <c r="U23" i="63"/>
  <c r="U7" i="63"/>
  <c r="U6" i="63"/>
  <c r="U20" i="63"/>
  <c r="B4" i="44" l="1"/>
  <c r="G2" i="44"/>
  <c r="G1" i="44" l="1"/>
</calcChain>
</file>

<file path=xl/sharedStrings.xml><?xml version="1.0" encoding="utf-8"?>
<sst xmlns="http://schemas.openxmlformats.org/spreadsheetml/2006/main" count="929" uniqueCount="237">
  <si>
    <t>SY</t>
  </si>
  <si>
    <t>CY</t>
  </si>
  <si>
    <t>UNIT OF MEASURE</t>
  </si>
  <si>
    <t>Bidders Initials</t>
  </si>
  <si>
    <t>Date</t>
  </si>
  <si>
    <t>LF</t>
  </si>
  <si>
    <t>EA</t>
  </si>
  <si>
    <t>TOTAL COST</t>
  </si>
  <si>
    <t>$</t>
  </si>
  <si>
    <t>Job No.</t>
  </si>
  <si>
    <t>NO.</t>
  </si>
  <si>
    <t>DESCRIPTION</t>
  </si>
  <si>
    <t>UNIT PRICES</t>
  </si>
  <si>
    <t>COST</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</si>
  <si>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</si>
  <si>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</si>
  <si>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Concrete Washout Pit</t>
  </si>
  <si>
    <t>Stabilized Construction Entrance</t>
  </si>
  <si>
    <t>Lot Embankment</t>
  </si>
  <si>
    <t>CONTRACTOR QUANTITIES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</si>
  <si>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</si>
  <si>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BID PROPOSAL SCHEDULE</t>
  </si>
  <si>
    <t>Note to Bidders:</t>
  </si>
  <si>
    <t>Additive Item:</t>
  </si>
  <si>
    <t>*</t>
  </si>
  <si>
    <t>**</t>
  </si>
  <si>
    <t>***</t>
  </si>
  <si>
    <t>****</t>
  </si>
  <si>
    <t>APPROX. QUANTITIES</t>
  </si>
  <si>
    <t>11.5" Flex Base</t>
  </si>
  <si>
    <t>Additional Street Excavation</t>
  </si>
  <si>
    <t>Credit for Lime and Flex Base shall be the combined unit price from the base bid.</t>
  </si>
  <si>
    <t>Select fill shall meet specifications outlined in the Intec geotechnical report dated January 5, 2017 (Project # S164365)</t>
  </si>
  <si>
    <t>6" Select Fill Sub Base **</t>
  </si>
  <si>
    <t>Credit for 11" Flex Base &amp; 6" Lime *</t>
  </si>
  <si>
    <t>ADDITIVE ALTERNATE</t>
  </si>
  <si>
    <t>Inlet Protection</t>
  </si>
  <si>
    <t>Rock Berm</t>
  </si>
  <si>
    <t>STREET IMPROVEMENTS</t>
  </si>
  <si>
    <t>Mobilization</t>
  </si>
  <si>
    <t>LS</t>
  </si>
  <si>
    <t>Signage &amp; Striping</t>
  </si>
  <si>
    <t>Obtaining Rights-of-Way permits for work within existing Rights-of-Way shall be the responsibility of the contractor.</t>
  </si>
  <si>
    <t>*****</t>
  </si>
  <si>
    <t>WATER IMPROVEMENTS</t>
  </si>
  <si>
    <t>EACH</t>
  </si>
  <si>
    <t>TON</t>
  </si>
  <si>
    <t>8" Gate Valve &amp; Boxes, M.J.</t>
  </si>
  <si>
    <t>Trench Excavation Safety Protection</t>
  </si>
  <si>
    <t>Hydrostatic Testing</t>
  </si>
  <si>
    <t>Machine Chlorination</t>
  </si>
  <si>
    <t>Meter Boxes</t>
  </si>
  <si>
    <t>DRAINAGE IMPROVEMENTS</t>
  </si>
  <si>
    <t>Sub Total</t>
  </si>
  <si>
    <t>Excavation</t>
  </si>
  <si>
    <t>Embankment</t>
  </si>
  <si>
    <t>SANITARY SEWER IMPROVEMENTS</t>
  </si>
  <si>
    <t>Sanitary Sewer Pipe 8" PVC (SDR 26)</t>
  </si>
  <si>
    <t xml:space="preserve">          8" SDR 26          6' - 8'</t>
  </si>
  <si>
    <t xml:space="preserve">          8" SDR 26          8' - 10'</t>
  </si>
  <si>
    <t xml:space="preserve">          8" SDR 26         10' - 12'</t>
  </si>
  <si>
    <t>Standard Manhole</t>
  </si>
  <si>
    <t>Extra Depth Manhole</t>
  </si>
  <si>
    <t>VF</t>
  </si>
  <si>
    <t>Manhole Ring Encasement</t>
  </si>
  <si>
    <t>Trench Excavation Protection</t>
  </si>
  <si>
    <t>TV Video Sewer Line</t>
  </si>
  <si>
    <t>Silt Fence (Phase 2)</t>
  </si>
  <si>
    <t>Unit cost of 6" Sanitary Sewer Lateral shall include trench excavation protection.</t>
  </si>
  <si>
    <t>Header Curb</t>
  </si>
  <si>
    <t>6" Vertical Stack</t>
  </si>
  <si>
    <t>Drain "A"</t>
  </si>
  <si>
    <t>TOTAL BASE BID:</t>
  </si>
  <si>
    <t>6' Sidewalk</t>
  </si>
  <si>
    <t>Handrail</t>
  </si>
  <si>
    <t>Tie to Existing 8" PVC Pipe</t>
  </si>
  <si>
    <t>3/4" Short Single Service Assembly with 5/8" Meters</t>
  </si>
  <si>
    <t>2" Long Single Service Assembly with 5/8" Meters</t>
  </si>
  <si>
    <t>2" Long Dual Service Assembly with 5/8" Meters</t>
  </si>
  <si>
    <t>OFFSITE</t>
  </si>
  <si>
    <t>20 PSI</t>
  </si>
  <si>
    <t>8" SDR</t>
  </si>
  <si>
    <t>16" Steel Casing</t>
  </si>
  <si>
    <t>EXTRA DEPTH</t>
  </si>
  <si>
    <t>VERTICAL STACK</t>
  </si>
  <si>
    <t>LATERAL</t>
  </si>
  <si>
    <t>20PSI</t>
  </si>
  <si>
    <t>TOTAL</t>
  </si>
  <si>
    <t>MH</t>
  </si>
  <si>
    <t>TOP</t>
  </si>
  <si>
    <t>BOTTOM</t>
  </si>
  <si>
    <t>DIFF</t>
  </si>
  <si>
    <t>0-6</t>
  </si>
  <si>
    <t>LINE A</t>
  </si>
  <si>
    <t>A2</t>
  </si>
  <si>
    <t>6-8</t>
  </si>
  <si>
    <t>A3</t>
  </si>
  <si>
    <t>8-10</t>
  </si>
  <si>
    <t>A4</t>
  </si>
  <si>
    <t>10-12</t>
  </si>
  <si>
    <t>A5</t>
  </si>
  <si>
    <t>12-14</t>
  </si>
  <si>
    <t>TOTAL:</t>
  </si>
  <si>
    <t>14-16</t>
  </si>
  <si>
    <t>16-18</t>
  </si>
  <si>
    <t>18-20</t>
  </si>
  <si>
    <t>LINE B</t>
  </si>
  <si>
    <t>B1</t>
  </si>
  <si>
    <t>B2</t>
  </si>
  <si>
    <t>ONSITE</t>
  </si>
  <si>
    <t>B3</t>
  </si>
  <si>
    <t>B4</t>
  </si>
  <si>
    <t>LINE C</t>
  </si>
  <si>
    <t>C1</t>
  </si>
  <si>
    <t>C2</t>
  </si>
  <si>
    <t>LINE D</t>
  </si>
  <si>
    <t>LINE E</t>
  </si>
  <si>
    <t>A1</t>
  </si>
  <si>
    <t>C3</t>
  </si>
  <si>
    <t>LOT</t>
  </si>
  <si>
    <t xml:space="preserve">TOTAL </t>
  </si>
  <si>
    <t>Adjust Existing Manhole</t>
  </si>
  <si>
    <t>INLET PROTECTION</t>
  </si>
  <si>
    <t>314-52-02</t>
  </si>
  <si>
    <t>Moisture Conditioned Subgrade</t>
  </si>
  <si>
    <t>Removal of Header Curb</t>
  </si>
  <si>
    <t>Concrete Curb &amp; Gutter</t>
  </si>
  <si>
    <t>4' Sidewalk</t>
  </si>
  <si>
    <t>4" Concrete Rip-Rap</t>
  </si>
  <si>
    <t>10' Type C2 Curb Inlet with 10' Extension</t>
  </si>
  <si>
    <t>10' Type C1 Curb Inlet</t>
  </si>
  <si>
    <t>36" Class III RCP</t>
  </si>
  <si>
    <t>30" Class III RCP</t>
  </si>
  <si>
    <t>6"-8" Rock Rubble</t>
  </si>
  <si>
    <t>Re-Vegetation</t>
  </si>
  <si>
    <t>4' x 4' Junction Box</t>
  </si>
  <si>
    <t>30" Class IV RCP</t>
  </si>
  <si>
    <t>Drain "B1"</t>
  </si>
  <si>
    <t>Drain "B2"</t>
  </si>
  <si>
    <t>Drain "C"</t>
  </si>
  <si>
    <t>5" Concrete Channel</t>
  </si>
  <si>
    <t>5' x 2' Box Culvert</t>
  </si>
  <si>
    <t>10"-12" Rock Rubble</t>
  </si>
  <si>
    <t>Drain "D"</t>
  </si>
  <si>
    <t>Concrete Sidwalk Box</t>
  </si>
  <si>
    <t>6" Concrete Channel</t>
  </si>
  <si>
    <t>Drain "F"</t>
  </si>
  <si>
    <t>WQ Pond</t>
  </si>
  <si>
    <t>Sediment Depth Marker</t>
  </si>
  <si>
    <t>6" Schedule 40 PVC</t>
  </si>
  <si>
    <t>6" PVC Cleanout with Cap</t>
  </si>
  <si>
    <t>12" Clay Lining</t>
  </si>
  <si>
    <t>4' Pilot Channel</t>
  </si>
  <si>
    <t>Concrete Outfall</t>
  </si>
  <si>
    <t>GATEHOUSE SUBDIVISION UNIT 2</t>
  </si>
  <si>
    <t>BIDDER'S NAME: _________________________________________________</t>
  </si>
  <si>
    <t xml:space="preserve">  </t>
  </si>
  <si>
    <t>ADDRESS: ______________________________________________________</t>
  </si>
  <si>
    <t xml:space="preserve"> </t>
  </si>
  <si>
    <t>SIGNATURE AND TITLE: ___________________________________________</t>
  </si>
  <si>
    <t>DATE: __________________________________________________________</t>
  </si>
  <si>
    <t>BID PROPOSAL SUMMARY (PUBLIC)</t>
  </si>
  <si>
    <t>CLEARING &amp; GRUBBING</t>
  </si>
  <si>
    <t>1300.2555 CLEARING &amp; GRUBBING</t>
  </si>
  <si>
    <t>AC</t>
  </si>
  <si>
    <t>Silt Fence (Phase 1)</t>
  </si>
  <si>
    <t>1300.2555 PUBLIC CLEARING AND GRUBBING</t>
  </si>
  <si>
    <t>1300.3316 PUBLIC STREET IMPROVEMENTS</t>
  </si>
  <si>
    <t>1300.2750 PUBLIC SANITARY SEWER IMPROVEMENTS</t>
  </si>
  <si>
    <t>1300.2850 PUBLIC WATER IMPROVEMENTS</t>
  </si>
  <si>
    <t>1300.3000 PUBLIC DRAINAGE IMPROVEMENTS</t>
  </si>
  <si>
    <t>BID PROPOSAL SUMMARY (PUBLIC)
STREET IMPROVEMENTS</t>
  </si>
  <si>
    <t>1300.3316 STREET IMPROVEMENTS</t>
  </si>
  <si>
    <t>Street Excavation</t>
  </si>
  <si>
    <t>Street Embankment</t>
  </si>
  <si>
    <t>3" HMAC Type D</t>
  </si>
  <si>
    <t>Single Type I Wheelchair Ramp</t>
  </si>
  <si>
    <t>Single Type II Wheelchair Ramp</t>
  </si>
  <si>
    <t>Bi-directional Pavement Markers</t>
  </si>
  <si>
    <t>85% Vegetation shall be established on all disturbed areas prior to infrastructure and rough grading acceptance. Contractor shall be responsible for coordination with city inspector of established vegetation prior to paving activities.</t>
  </si>
  <si>
    <t>1300.2750 SANITARY SEWER IMPROVEMENTS</t>
  </si>
  <si>
    <t>6" Sanitary Sewer Lateral (SDR-26) with Cleanout</t>
  </si>
  <si>
    <t>Note:  Refer quantities to the current Crystal Clear SUD Standard Specifications for Construction. Contractor shall provide proof of trench compaction test results as tested by a Geotechnical Engineer, to comply with Crystal Clear SUD requirements. Cost of first time testing to be paid by owner. Cost of required retesting shall be paid by Contractor.</t>
  </si>
  <si>
    <t>1300.2850 WATER IMPROVEMENTS</t>
  </si>
  <si>
    <t>8" C-900 DR18 PVC</t>
  </si>
  <si>
    <t>8" DI Pipe, CL 350</t>
  </si>
  <si>
    <t xml:space="preserve">    PHASE I</t>
  </si>
  <si>
    <t>Ductile Iron Fittings</t>
  </si>
  <si>
    <t>Fire Hydrant Assembly with Storz Connector</t>
  </si>
  <si>
    <t xml:space="preserve">    PHASE II</t>
  </si>
  <si>
    <t>Joint Restraint</t>
  </si>
  <si>
    <t>Note:  Refer quantities to the current Crystal Clear SUD Standard Specifications for Construction. Contractor shall provide proof of trench compaction test results as tested by a Geotechnical Engineer, to comply with CCSUD requirements. Cost of first time testing to be paid by owner. Cost of required retesting shall be paid by Contractor.</t>
  </si>
  <si>
    <t>Long and short service assemblies are to be installed per Crystal Clear SUD latest service connection details.</t>
  </si>
  <si>
    <t>1300.3 DRAINAGE IMPROVEMENTS</t>
  </si>
  <si>
    <t>Concrete Rip-Rap is measured as visible surface, including cost of reinforcement, and shall include toe-downs and 2" gravel cushion.</t>
  </si>
  <si>
    <t>Trench Excavation Safety Protection shall be included in unit price per linear footage of pipe. 6" concrete collar shall be incidental to the unit price of the CMP and/or RCP.</t>
  </si>
  <si>
    <t>85% Vegetation shall be established on all disturbed areas prior to infrastructure and rough grading acceptance.</t>
  </si>
  <si>
    <t>12" Flex Base (Type A, Grade 2)</t>
  </si>
  <si>
    <t>1300.2550 PUBLIC GRADING IMPROVEMENTS</t>
  </si>
  <si>
    <t>Lot Excavation</t>
  </si>
  <si>
    <t>All final lot grading shall be compacted in accordance with notes on the Grading Plan.</t>
  </si>
  <si>
    <t xml:space="preserve">85% Vegetation to be established on all disturbed areas not within a buildable lot prior to public infrastructure and rough grading acceptance. </t>
  </si>
  <si>
    <t>Contractor shall account for any shrinkage/swelling of soil material within bid price for excavation/embankment.</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</si>
  <si>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</si>
  <si>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</si>
  <si>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t>
  </si>
  <si>
    <t>Stockpile Material will be onsite within a quarter mile of Unit 2.</t>
  </si>
  <si>
    <t>Remove Existing Emergency Access Road (6" Flexbase and Seal Coat)</t>
  </si>
  <si>
    <t>Drain "E"</t>
  </si>
  <si>
    <t>6" Concrete Overflow Weir</t>
  </si>
  <si>
    <t>Temporary Detention Pond</t>
  </si>
  <si>
    <t>Concrete Sidewalk Box</t>
  </si>
  <si>
    <t>Revegetation</t>
  </si>
  <si>
    <t>Clearing &amp; Grubbing (Right of Way)</t>
  </si>
  <si>
    <t>Clearing &amp; Grubbing (Public Drainage Ways)</t>
  </si>
  <si>
    <t>Clearing &amp; Grubbing (Lots)</t>
  </si>
  <si>
    <t>Commence of Construction:
1.   Initial project clearing will need to be limited to the locations of the proposed temporary SWP3 Best Management Practices (BMP) designed by the engineer.   These BMPs may include, but are not limited to:
Stabilized Construction Exit(s), Silt Fence, Discharge Point Rock Berms/Check Dams, Trash containment, Temporary Sediment Basins (if applicable), Demarcation of protected site features  for example; Wetlands, Environmental Buffers, Caves or Solution Features,  and Habitats, 
2.   Prior to commencement of additional clearing or earth disturbing activities, the proposed BMPs will need to be installed by the Contractor and inspected by a Lennar Representative.   Contractor must provide at minimum, 48-hours of notice to Lennar when the BMPs are scheduled to be installed and completed.  The Lennar Representative will coordinate the Land Development Manager to release the project for construction. 
 When the project is located within the Bexar County controlled MS4, the Contractor must provide 48-hours of notice to the assigned Bexar County SWP3 Inspector noted on the Storm Water Quality (SWQ) permit letter.
3.   When a Temporary Sediment Basin is required for the project, limited clearing of the proposed basin location and any material borrow areas to construct the Temporary Sediment Basin may occur during the initial BMP installation period.  The Temporary Sediment Basin must be completely constructed to Engineer’s design.  This may include the following; Construction of the dewatering structure (Riser Pipe or Fair Cloth Skimmer and pump), Construction of the Emergency Overflow Structure, Installation of a sediment depth marker.  Note-Once accessible to appropriate equipment, the only the Temporary Sediment Basin berms/slopes shall be temporarily stabilized. 
4.  General Contractor is to maintain all pollution control measures in effective operating condition throughout the contract period to the extent achievable.  To ensure BMPs are operating effectively, and in accordance with the Construction General Permit, Lennar will provide regular and if applicable, post-rain event BMP inspections and inspection reports.  The General Contractor will be provided an electronic copy of the BMP inspection report via email.   weekly regarding issues with BMPs at the project through the Lennar SWP3 Inspection process.  Items noted in the BMP Inspection report must be addressed by the General Contractor as soon as possible, and within 7 calendar days.  General Contractor shall provide documentation to the assigned Lennar Land Development Project Manager to include:
a. Actions taken in response to the BMP inspection report and date(s) the actions were completed or, 
b. Statement of extenuating circumstance as to why an item could not be completed within the 7-day timeframe and proposed scheduled date of completion.
5.  Contractor to maintain Spill Response Supplies/Kit at the project location while actively working onsite.                                                6.  When dewatering activities discharge into onsite creeks or rivers, or discharge outside the limits of construction, daily dewatering inspections must be documented in accordance with the 03.05.2023 TCEQ Construction General Permit.  Daily report must be sent to Lennar within 24-hours.</t>
  </si>
  <si>
    <t>PUBLIC GRADING IMRPROVEMENTS</t>
  </si>
  <si>
    <t>Stockpile Excess Material</t>
  </si>
  <si>
    <t>10' Type C1 Curb Inlet with 10' Extension</t>
  </si>
  <si>
    <t xml:space="preserve">4" Concrete Rip-Rap </t>
  </si>
  <si>
    <t>5" Concrete Rip-Rap</t>
  </si>
  <si>
    <t>Concrete Baffle Blocks</t>
  </si>
  <si>
    <t xml:space="preserve">Concrete Headwall </t>
  </si>
  <si>
    <t>Cut-in Tee</t>
  </si>
  <si>
    <t>3/4" Short Single Service Assembly with 5/8" Meters  (Tie to Existing Infrastructure)</t>
  </si>
  <si>
    <t>2" Long Single Service Assembly with 5/8" Meters (Tie to Existing Infrastructure)</t>
  </si>
  <si>
    <t>2" Long Dual Service Assembly with 5/8" Meters (Tie to Existing Infrastructure)</t>
  </si>
  <si>
    <t>5" Concrete Rip-Rap (Island)</t>
  </si>
  <si>
    <t>All Sidewalk Ramps and one sidewalk joint in each direction to be constructed by the contractor.</t>
  </si>
  <si>
    <t>5" Concrete Riprap</t>
  </si>
  <si>
    <t>6" Concrete Riprap</t>
  </si>
  <si>
    <t>6" SCH 40 riser pipe, concrete pad, Trash Rack(Steel Angle, Galvenized Welded Wire), and appurtenances</t>
  </si>
  <si>
    <t>Pyramat 25 (TRM)</t>
  </si>
  <si>
    <t>Core/Tie Into Existing Manhole</t>
  </si>
  <si>
    <t>6" Sanitary Sewer Lateral (SDR-26) with Cleanout (Tie to Existing Infrastructure)</t>
  </si>
  <si>
    <t xml:space="preserve">Total bid amount shall include performance and payment bond and a 1-year maintenance bond as stipulated in the Instruction To Bidders Section of the contract documents.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</si>
</sst>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 numFmtId="170" formatCode="#,##0.0"/>
    <numFmt numFmtId="171" formatCode="0.0000"/>
  </numFmts>
  <fonts count="23" x14ac:knownFonts="1">
    <font>
      <sz val="10"/>
      <name val="Arial"/>
    </font>
    <font>
      <sz val="10"/>
      <name val="Arial"/>
      <family val="2"/>
    </font>
    <font>
      <b/>
      <sz val="10"/>
      <name val="Arial"/>
      <family val="2"/>
    </font>
    <font>
      <b/>
      <sz val="10"/>
      <name val="Arial"/>
      <family val="2"/>
    </font>
    <font>
      <sz val="10"/>
      <name val="Arial"/>
      <family val="2"/>
    </font>
    <font>
      <b/>
      <sz val="14"/>
      <name val="Arial"/>
      <family val="2"/>
    </font>
    <font>
      <sz val="12"/>
      <name val="Arial"/>
      <family val="2"/>
    </font>
    <font>
      <sz val="14"/>
      <name val="Arial"/>
      <family val="2"/>
    </font>
    <font>
      <u val="singleAccounting"/>
      <sz val="10"/>
      <name val="Arial"/>
      <family val="2"/>
    </font>
    <font>
      <b/>
      <u/>
      <sz val="10"/>
      <name val="Arial"/>
      <family val="2"/>
    </font>
    <font>
      <sz val="12"/>
      <name val="Times New Roman"/>
      <family val="1"/>
    </font>
    <font>
      <sz val="11"/>
      <color theme="1"/>
      <name val="Calibri"/>
      <family val="2"/>
      <scheme val="minor"/>
    </font>
    <font>
      <sz val="10"/>
      <color theme="1"/>
      <name val="Arial"/>
      <family val="2"/>
    </font>
    <font>
      <b/>
      <i/>
      <sz val="10"/>
      <name val="Arial"/>
      <family val="2"/>
    </font>
    <font>
      <sz val="10"/>
      <color indexed="12"/>
      <name val="Arial"/>
      <family val="2"/>
    </font>
    <font>
      <sz val="8"/>
      <name val="Arial"/>
      <family val="2"/>
    </font>
    <font>
      <sz val="9"/>
      <name val="Arial"/>
      <family val="2"/>
    </font>
    <font>
      <b/>
      <sz val="10"/>
      <color theme="1"/>
      <name val="Arial"/>
      <family val="2"/>
    </font>
    <font>
      <b/>
      <i/>
      <sz val="10"/>
      <color theme="1"/>
      <name val="Arial"/>
      <family val="2"/>
    </font>
    <font>
      <u/>
      <sz val="10"/>
      <name val="Arial"/>
      <family val="2"/>
    </font>
    <font>
      <sz val="11"/>
      <color rgb="FF9C0006"/>
      <name val="Calibri"/>
      <family val="2"/>
      <scheme val="minor"/>
    </font>
    <font>
      <sz val="9.5"/>
      <color theme="1"/>
      <name val="Arial"/>
      <family val="2"/>
    </font>
    <font>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FFC7CE"/>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0" fontId="11" fillId="0" borderId="0"/>
    <xf numFmtId="0" fontId="10" fillId="0" borderId="0"/>
    <xf numFmtId="0" fontId="4" fillId="0" borderId="0"/>
    <xf numFmtId="0" fontId="10" fillId="0" borderId="0"/>
    <xf numFmtId="0" fontId="1" fillId="0" borderId="0"/>
    <xf numFmtId="0" fontId="20" fillId="5" borderId="0" applyNumberFormat="0" applyBorder="0" applyAlignment="0" applyProtection="0"/>
  </cellStyleXfs>
  <cellXfs count="275">
    <xf numFmtId="0" fontId="0" fillId="0" borderId="0" xfId="0"/>
    <xf numFmtId="0" fontId="0" fillId="0" borderId="1" xfId="0" applyBorder="1"/>
    <xf numFmtId="0" fontId="0" fillId="0" borderId="2" xfId="0" applyBorder="1"/>
    <xf numFmtId="2" fontId="0" fillId="0" borderId="0" xfId="0" applyNumberFormat="1"/>
    <xf numFmtId="167" fontId="5" fillId="0" borderId="0" xfId="0" applyNumberFormat="1" applyFont="1" applyAlignment="1">
      <alignment horizontal="center" vertical="center"/>
    </xf>
    <xf numFmtId="0" fontId="4" fillId="0" borderId="0" xfId="0" applyFont="1"/>
    <xf numFmtId="0" fontId="6" fillId="0" borderId="0" xfId="0" applyFont="1"/>
    <xf numFmtId="0" fontId="4" fillId="0" borderId="0" xfId="0" applyFont="1" applyAlignment="1">
      <alignment horizontal="center" vertical="center"/>
    </xf>
    <xf numFmtId="169" fontId="4" fillId="0" borderId="0" xfId="0" applyNumberFormat="1" applyFont="1" applyAlignment="1">
      <alignment horizontal="center" vertical="center"/>
    </xf>
    <xf numFmtId="166" fontId="4" fillId="0" borderId="0" xfId="0" applyNumberFormat="1" applyFont="1" applyAlignment="1">
      <alignment horizontal="left" vertical="center"/>
    </xf>
    <xf numFmtId="166" fontId="4" fillId="0" borderId="0" xfId="0" applyNumberFormat="1" applyFont="1" applyAlignment="1">
      <alignment horizontal="center" vertical="center"/>
    </xf>
    <xf numFmtId="3" fontId="0" fillId="0" borderId="0" xfId="0" applyNumberFormat="1" applyAlignment="1">
      <alignment horizontal="center"/>
    </xf>
    <xf numFmtId="166" fontId="2" fillId="0" borderId="3"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166" fontId="3" fillId="0" borderId="3" xfId="0" applyNumberFormat="1" applyFont="1" applyBorder="1" applyAlignment="1">
      <alignment horizontal="center" vertical="center" wrapText="1"/>
    </xf>
    <xf numFmtId="44" fontId="8" fillId="0" borderId="0" xfId="0" applyNumberFormat="1" applyFont="1" applyAlignment="1">
      <alignment horizontal="left"/>
    </xf>
    <xf numFmtId="14" fontId="0" fillId="0" borderId="0" xfId="0" applyNumberFormat="1" applyAlignment="1">
      <alignment horizontal="left"/>
    </xf>
    <xf numFmtId="0" fontId="4" fillId="0" borderId="0" xfId="0" applyFont="1" applyAlignment="1">
      <alignment horizontal="right"/>
    </xf>
    <xf numFmtId="1" fontId="4" fillId="0" borderId="0" xfId="0" applyNumberFormat="1" applyFont="1" applyAlignment="1">
      <alignment horizontal="center" vertical="center"/>
    </xf>
    <xf numFmtId="44" fontId="4" fillId="0" borderId="0" xfId="0" applyNumberFormat="1" applyFont="1" applyAlignment="1">
      <alignment horizontal="left"/>
    </xf>
    <xf numFmtId="166" fontId="3" fillId="0" borderId="0" xfId="0" applyNumberFormat="1" applyFont="1" applyAlignment="1">
      <alignment horizontal="center" vertical="center" wrapText="1"/>
    </xf>
    <xf numFmtId="165" fontId="3" fillId="0" borderId="3" xfId="0" applyNumberFormat="1" applyFont="1" applyBorder="1" applyAlignment="1">
      <alignment horizontal="center" vertical="center"/>
    </xf>
    <xf numFmtId="165" fontId="3" fillId="0" borderId="0" xfId="0" applyNumberFormat="1" applyFont="1" applyAlignment="1">
      <alignment horizontal="center" vertical="center"/>
    </xf>
    <xf numFmtId="166" fontId="2"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3" fillId="0" borderId="0" xfId="0" applyFont="1" applyAlignment="1">
      <alignment horizontal="right"/>
    </xf>
    <xf numFmtId="44" fontId="8" fillId="0" borderId="4" xfId="0" applyNumberFormat="1" applyFont="1" applyBorder="1" applyAlignment="1">
      <alignment horizontal="left"/>
    </xf>
    <xf numFmtId="166" fontId="4" fillId="0" borderId="4" xfId="0" applyNumberFormat="1" applyFont="1" applyBorder="1" applyAlignment="1">
      <alignment horizontal="center" vertical="center"/>
    </xf>
    <xf numFmtId="3" fontId="4" fillId="0" borderId="0" xfId="0" applyNumberFormat="1" applyFont="1" applyAlignment="1">
      <alignment horizontal="center" vertical="center"/>
    </xf>
    <xf numFmtId="0" fontId="4" fillId="0" borderId="0" xfId="0" applyFont="1" applyAlignment="1">
      <alignment horizontal="left" vertical="center" wrapText="1"/>
    </xf>
    <xf numFmtId="0" fontId="9" fillId="0" borderId="0" xfId="0" applyFont="1"/>
    <xf numFmtId="44" fontId="3" fillId="0" borderId="0" xfId="0" applyNumberFormat="1" applyFont="1" applyAlignment="1">
      <alignment horizontal="right"/>
    </xf>
    <xf numFmtId="3" fontId="0" fillId="0" borderId="4" xfId="0" applyNumberFormat="1" applyBorder="1" applyAlignment="1">
      <alignment horizontal="center"/>
    </xf>
    <xf numFmtId="0" fontId="2" fillId="0" borderId="0" xfId="0" applyFont="1" applyAlignment="1">
      <alignment horizontal="right"/>
    </xf>
    <xf numFmtId="168" fontId="2" fillId="0" borderId="0" xfId="0" applyNumberFormat="1" applyFont="1" applyAlignment="1">
      <alignment horizontal="right"/>
    </xf>
    <xf numFmtId="44" fontId="8" fillId="0" borderId="7" xfId="0" applyNumberFormat="1" applyFont="1" applyBorder="1" applyAlignment="1">
      <alignment horizontal="left"/>
    </xf>
    <xf numFmtId="44" fontId="8" fillId="0" borderId="8" xfId="0" applyNumberFormat="1" applyFont="1" applyBorder="1" applyAlignment="1">
      <alignment horizontal="left"/>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44" fontId="2" fillId="0" borderId="3" xfId="0" applyNumberFormat="1" applyFont="1" applyBorder="1" applyAlignment="1">
      <alignment horizontal="center" vertical="center"/>
    </xf>
    <xf numFmtId="44" fontId="2" fillId="0" borderId="9" xfId="0" applyNumberFormat="1" applyFont="1" applyBorder="1" applyAlignment="1">
      <alignment horizontal="center" vertical="center"/>
    </xf>
    <xf numFmtId="164" fontId="4" fillId="0" borderId="12" xfId="0" applyNumberFormat="1"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2" fontId="2" fillId="0" borderId="5" xfId="0" applyNumberFormat="1" applyFont="1" applyBorder="1" applyAlignment="1">
      <alignment horizontal="center" vertical="center" wrapText="1"/>
    </xf>
    <xf numFmtId="44" fontId="2" fillId="0" borderId="5" xfId="0" applyNumberFormat="1" applyFont="1" applyBorder="1" applyAlignment="1">
      <alignment horizontal="center" vertical="center"/>
    </xf>
    <xf numFmtId="44" fontId="2" fillId="0" borderId="6" xfId="0" applyNumberFormat="1" applyFont="1" applyBorder="1" applyAlignment="1">
      <alignment horizontal="center" vertical="center"/>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2" fillId="0" borderId="10" xfId="0" applyFont="1" applyBorder="1" applyAlignment="1">
      <alignment horizontal="center" vertical="center"/>
    </xf>
    <xf numFmtId="44" fontId="8" fillId="0" borderId="5" xfId="0" applyNumberFormat="1" applyFont="1" applyBorder="1" applyAlignment="1">
      <alignment horizontal="left"/>
    </xf>
    <xf numFmtId="164" fontId="3" fillId="0" borderId="13" xfId="0" applyNumberFormat="1" applyFont="1" applyBorder="1" applyAlignment="1">
      <alignment horizontal="center" vertical="center"/>
    </xf>
    <xf numFmtId="164" fontId="3" fillId="0" borderId="11" xfId="0" applyNumberFormat="1" applyFont="1" applyBorder="1" applyAlignment="1">
      <alignment horizontal="center" vertical="center"/>
    </xf>
    <xf numFmtId="0" fontId="2" fillId="0" borderId="13" xfId="0" applyFont="1" applyBorder="1" applyAlignment="1">
      <alignment horizontal="center" vertical="center"/>
    </xf>
    <xf numFmtId="167" fontId="5" fillId="0" borderId="0" xfId="0" applyNumberFormat="1" applyFont="1" applyAlignment="1">
      <alignment vertical="center"/>
    </xf>
    <xf numFmtId="164" fontId="4" fillId="0" borderId="0" xfId="0" applyNumberFormat="1" applyFont="1" applyAlignment="1">
      <alignment horizontal="right" vertical="top"/>
    </xf>
    <xf numFmtId="1" fontId="4" fillId="2" borderId="0" xfId="0" applyNumberFormat="1" applyFont="1" applyFill="1" applyAlignment="1">
      <alignment horizontal="center" vertical="center" wrapText="1"/>
    </xf>
    <xf numFmtId="1" fontId="4" fillId="2" borderId="0" xfId="1" applyNumberFormat="1" applyFont="1" applyFill="1" applyAlignment="1">
      <alignment horizontal="center" vertical="center" wrapText="1"/>
    </xf>
    <xf numFmtId="164" fontId="4" fillId="3" borderId="11" xfId="0" applyNumberFormat="1" applyFont="1" applyFill="1" applyBorder="1" applyAlignment="1">
      <alignment horizontal="center" vertical="center"/>
    </xf>
    <xf numFmtId="0" fontId="4" fillId="3" borderId="0" xfId="0" applyFont="1" applyFill="1" applyAlignment="1">
      <alignment horizontal="left" vertical="center" wrapText="1"/>
    </xf>
    <xf numFmtId="0" fontId="4" fillId="3" borderId="0" xfId="0" applyFont="1" applyFill="1" applyAlignment="1">
      <alignment horizontal="center" vertical="center" wrapText="1"/>
    </xf>
    <xf numFmtId="164" fontId="4" fillId="0" borderId="11" xfId="0" applyNumberFormat="1" applyFont="1" applyBorder="1" applyAlignment="1">
      <alignment horizontal="center" vertical="center"/>
    </xf>
    <xf numFmtId="166" fontId="4" fillId="0" borderId="0" xfId="0" applyNumberFormat="1" applyFont="1" applyAlignment="1">
      <alignment horizontal="center" vertical="center" wrapText="1"/>
    </xf>
    <xf numFmtId="3" fontId="4" fillId="0" borderId="0" xfId="0" applyNumberFormat="1" applyFont="1" applyAlignment="1">
      <alignment horizontal="center" vertical="center" wrapText="1"/>
    </xf>
    <xf numFmtId="1" fontId="4" fillId="0" borderId="0" xfId="0" applyNumberFormat="1" applyFont="1" applyAlignment="1">
      <alignment horizontal="center" vertical="center" wrapText="1"/>
    </xf>
    <xf numFmtId="165" fontId="4" fillId="0" borderId="0" xfId="0" applyNumberFormat="1" applyFont="1" applyAlignment="1">
      <alignment horizontal="left" vertical="center"/>
    </xf>
    <xf numFmtId="3" fontId="0" fillId="0" borderId="0" xfId="0" applyNumberFormat="1" applyAlignment="1">
      <alignment horizontal="center" vertical="center"/>
    </xf>
    <xf numFmtId="166" fontId="1" fillId="0" borderId="4" xfId="0" applyNumberFormat="1" applyFont="1" applyBorder="1" applyAlignment="1">
      <alignment horizontal="left" vertical="center"/>
    </xf>
    <xf numFmtId="166" fontId="1" fillId="0" borderId="4" xfId="0" applyNumberFormat="1" applyFont="1" applyBorder="1" applyAlignment="1">
      <alignment horizontal="center" vertical="center"/>
    </xf>
    <xf numFmtId="166" fontId="1" fillId="0" borderId="0" xfId="0" applyNumberFormat="1" applyFont="1" applyAlignment="1">
      <alignment horizontal="left" vertical="center"/>
    </xf>
    <xf numFmtId="166" fontId="1" fillId="0" borderId="0" xfId="0" applyNumberFormat="1" applyFont="1" applyAlignment="1">
      <alignment horizontal="center" vertical="center"/>
    </xf>
    <xf numFmtId="0" fontId="1" fillId="0" borderId="0" xfId="6" applyAlignment="1">
      <alignment horizontal="right"/>
    </xf>
    <xf numFmtId="14" fontId="1" fillId="0" borderId="0" xfId="6" applyNumberFormat="1" applyAlignment="1">
      <alignment horizontal="right"/>
    </xf>
    <xf numFmtId="0" fontId="1" fillId="0" borderId="0" xfId="6"/>
    <xf numFmtId="164" fontId="2" fillId="0" borderId="13" xfId="6" applyNumberFormat="1" applyFont="1" applyBorder="1" applyAlignment="1">
      <alignment horizontal="center" vertical="center"/>
    </xf>
    <xf numFmtId="165" fontId="2" fillId="0" borderId="3" xfId="6" applyNumberFormat="1" applyFont="1" applyBorder="1" applyAlignment="1">
      <alignment horizontal="center" vertical="center"/>
    </xf>
    <xf numFmtId="166" fontId="2" fillId="0" borderId="3" xfId="6" applyNumberFormat="1" applyFont="1" applyBorder="1" applyAlignment="1">
      <alignment horizontal="center" vertical="center" wrapText="1"/>
    </xf>
    <xf numFmtId="2" fontId="2" fillId="0" borderId="3" xfId="6" applyNumberFormat="1" applyFont="1" applyBorder="1" applyAlignment="1">
      <alignment horizontal="center" vertical="center" wrapText="1"/>
    </xf>
    <xf numFmtId="0" fontId="2" fillId="0" borderId="9" xfId="6" applyFont="1" applyBorder="1" applyAlignment="1">
      <alignment horizontal="center" vertical="center"/>
    </xf>
    <xf numFmtId="164" fontId="2" fillId="0" borderId="10" xfId="6" applyNumberFormat="1" applyFont="1" applyBorder="1" applyAlignment="1">
      <alignment vertical="center"/>
    </xf>
    <xf numFmtId="164" fontId="13" fillId="0" borderId="5" xfId="6" applyNumberFormat="1" applyFont="1" applyBorder="1" applyAlignment="1">
      <alignment vertical="center"/>
    </xf>
    <xf numFmtId="166" fontId="2" fillId="0" borderId="5" xfId="6" applyNumberFormat="1" applyFont="1" applyBorder="1" applyAlignment="1">
      <alignment horizontal="center" vertical="center" wrapText="1"/>
    </xf>
    <xf numFmtId="166" fontId="2" fillId="0" borderId="0" xfId="6" applyNumberFormat="1" applyFont="1" applyAlignment="1">
      <alignment horizontal="center" vertical="center" wrapText="1"/>
    </xf>
    <xf numFmtId="2" fontId="2" fillId="0" borderId="0" xfId="6" applyNumberFormat="1" applyFont="1" applyAlignment="1">
      <alignment horizontal="center" vertical="center" wrapText="1"/>
    </xf>
    <xf numFmtId="0" fontId="2" fillId="0" borderId="7" xfId="6" applyFont="1" applyBorder="1" applyAlignment="1">
      <alignment horizontal="center" vertical="center"/>
    </xf>
    <xf numFmtId="164" fontId="1" fillId="0" borderId="11" xfId="6" applyNumberFormat="1" applyBorder="1" applyAlignment="1">
      <alignment horizontal="center" vertical="center"/>
    </xf>
    <xf numFmtId="0" fontId="1" fillId="0" borderId="0" xfId="3" applyFont="1" applyAlignment="1">
      <alignment vertical="center"/>
    </xf>
    <xf numFmtId="0" fontId="1" fillId="0" borderId="0" xfId="3" applyFont="1" applyAlignment="1">
      <alignment horizontal="center" vertical="center"/>
    </xf>
    <xf numFmtId="0" fontId="1" fillId="0" borderId="0" xfId="3" applyFont="1" applyAlignment="1">
      <alignment horizontal="center"/>
    </xf>
    <xf numFmtId="44" fontId="8" fillId="0" borderId="0" xfId="6" applyNumberFormat="1" applyFont="1" applyAlignment="1">
      <alignment horizontal="left"/>
    </xf>
    <xf numFmtId="44" fontId="8" fillId="0" borderId="7" xfId="6" applyNumberFormat="1" applyFont="1" applyBorder="1" applyAlignment="1">
      <alignment horizontal="left"/>
    </xf>
    <xf numFmtId="3" fontId="1" fillId="2" borderId="0" xfId="6" applyNumberFormat="1" applyFill="1" applyAlignment="1">
      <alignment horizontal="center" vertical="center"/>
    </xf>
    <xf numFmtId="0" fontId="1" fillId="0" borderId="0" xfId="3" applyFont="1" applyAlignment="1">
      <alignment vertical="center" wrapText="1"/>
    </xf>
    <xf numFmtId="0" fontId="1" fillId="0" borderId="12" xfId="6" applyBorder="1" applyAlignment="1">
      <alignment horizontal="center" vertical="center"/>
    </xf>
    <xf numFmtId="166" fontId="1" fillId="0" borderId="4" xfId="6" applyNumberFormat="1" applyBorder="1" applyAlignment="1">
      <alignment horizontal="left" vertical="center"/>
    </xf>
    <xf numFmtId="166" fontId="1" fillId="0" borderId="4" xfId="6" applyNumberFormat="1" applyBorder="1" applyAlignment="1">
      <alignment horizontal="center" vertical="center"/>
    </xf>
    <xf numFmtId="0" fontId="1" fillId="0" borderId="4" xfId="6" applyBorder="1" applyAlignment="1">
      <alignment vertical="top" wrapText="1"/>
    </xf>
    <xf numFmtId="168" fontId="2" fillId="0" borderId="0" xfId="6" applyNumberFormat="1" applyFont="1" applyAlignment="1">
      <alignment horizontal="right"/>
    </xf>
    <xf numFmtId="0" fontId="2" fillId="0" borderId="0" xfId="6" applyFont="1" applyAlignment="1">
      <alignment horizontal="right" vertical="top"/>
    </xf>
    <xf numFmtId="0" fontId="1" fillId="0" borderId="0" xfId="6" applyAlignment="1">
      <alignment vertical="top" wrapText="1"/>
    </xf>
    <xf numFmtId="168" fontId="2" fillId="0" borderId="5" xfId="6" applyNumberFormat="1" applyFont="1" applyBorder="1" applyAlignment="1">
      <alignment horizontal="right"/>
    </xf>
    <xf numFmtId="44" fontId="8" fillId="0" borderId="5" xfId="6" applyNumberFormat="1" applyFont="1" applyBorder="1" applyAlignment="1">
      <alignment horizontal="left"/>
    </xf>
    <xf numFmtId="0" fontId="9" fillId="0" borderId="0" xfId="6" applyFont="1"/>
    <xf numFmtId="1" fontId="1" fillId="0" borderId="0" xfId="6" applyNumberFormat="1" applyAlignment="1">
      <alignment vertical="top"/>
    </xf>
    <xf numFmtId="0" fontId="14" fillId="0" borderId="0" xfId="6" applyFont="1" applyAlignment="1">
      <alignment horizontal="left"/>
    </xf>
    <xf numFmtId="2" fontId="1" fillId="0" borderId="0" xfId="6" applyNumberFormat="1"/>
    <xf numFmtId="164" fontId="1" fillId="0" borderId="0" xfId="6" applyNumberFormat="1" applyAlignment="1">
      <alignment horizontal="right" vertical="top"/>
    </xf>
    <xf numFmtId="0" fontId="2" fillId="0" borderId="0" xfId="6" applyFont="1" applyAlignment="1">
      <alignment horizontal="right"/>
    </xf>
    <xf numFmtId="0" fontId="1" fillId="0" borderId="1" xfId="6" applyBorder="1"/>
    <xf numFmtId="0" fontId="1" fillId="0" borderId="2" xfId="6" applyBorder="1"/>
    <xf numFmtId="0" fontId="7" fillId="0" borderId="0" xfId="0" applyFont="1" applyAlignment="1">
      <alignment horizontal="center" wrapText="1"/>
    </xf>
    <xf numFmtId="0" fontId="1" fillId="0" borderId="0" xfId="0" applyFont="1" applyAlignment="1">
      <alignment horizontal="right"/>
    </xf>
    <xf numFmtId="0" fontId="1" fillId="0" borderId="0" xfId="0" applyFont="1"/>
    <xf numFmtId="164" fontId="2" fillId="0" borderId="13" xfId="0" applyNumberFormat="1" applyFont="1" applyBorder="1" applyAlignment="1">
      <alignment horizontal="center" vertical="center"/>
    </xf>
    <xf numFmtId="165" fontId="2" fillId="0" borderId="3" xfId="0" applyNumberFormat="1" applyFont="1" applyBorder="1" applyAlignment="1">
      <alignment horizontal="center" vertical="center"/>
    </xf>
    <xf numFmtId="0" fontId="2" fillId="0" borderId="9" xfId="0" applyFont="1" applyBorder="1" applyAlignment="1">
      <alignment horizontal="center" vertical="center"/>
    </xf>
    <xf numFmtId="164" fontId="2" fillId="0" borderId="11" xfId="0" applyNumberFormat="1" applyFont="1" applyBorder="1" applyAlignment="1">
      <alignment horizontal="center" vertical="center"/>
    </xf>
    <xf numFmtId="165" fontId="2" fillId="0" borderId="0" xfId="0" applyNumberFormat="1" applyFont="1" applyAlignment="1">
      <alignment horizontal="center" vertical="center"/>
    </xf>
    <xf numFmtId="164" fontId="1" fillId="0" borderId="11" xfId="0" applyNumberFormat="1" applyFont="1" applyBorder="1" applyAlignment="1">
      <alignment horizontal="center" vertical="center"/>
    </xf>
    <xf numFmtId="165" fontId="1" fillId="0" borderId="0" xfId="0" applyNumberFormat="1" applyFont="1" applyAlignment="1">
      <alignment horizontal="left" vertical="center" wrapText="1"/>
    </xf>
    <xf numFmtId="166" fontId="1" fillId="0" borderId="0" xfId="0" applyNumberFormat="1" applyFont="1" applyAlignment="1">
      <alignment horizontal="center" vertical="center" wrapText="1"/>
    </xf>
    <xf numFmtId="1" fontId="1" fillId="0" borderId="0" xfId="0" applyNumberFormat="1" applyFont="1" applyAlignment="1">
      <alignment horizontal="center" vertical="center" wrapText="1"/>
    </xf>
    <xf numFmtId="164" fontId="1" fillId="0" borderId="12" xfId="0" applyNumberFormat="1" applyFont="1" applyBorder="1" applyAlignment="1">
      <alignment horizontal="center" vertical="center"/>
    </xf>
    <xf numFmtId="0" fontId="1" fillId="0" borderId="0" xfId="0" applyFont="1" applyAlignment="1">
      <alignment horizontal="center" vertical="center"/>
    </xf>
    <xf numFmtId="1" fontId="1" fillId="0" borderId="0" xfId="0" applyNumberFormat="1" applyFont="1" applyAlignment="1">
      <alignment horizontal="center" vertical="center"/>
    </xf>
    <xf numFmtId="44" fontId="1" fillId="0" borderId="0" xfId="0" applyNumberFormat="1" applyFont="1" applyAlignment="1">
      <alignment horizontal="left"/>
    </xf>
    <xf numFmtId="164" fontId="1" fillId="0" borderId="0" xfId="0" applyNumberFormat="1" applyFont="1" applyAlignment="1">
      <alignment horizontal="right" vertical="top"/>
    </xf>
    <xf numFmtId="0" fontId="1" fillId="0" borderId="0" xfId="0" applyFont="1" applyAlignment="1">
      <alignment horizontal="left" vertical="top" wrapText="1"/>
    </xf>
    <xf numFmtId="169" fontId="1" fillId="0" borderId="0" xfId="0" applyNumberFormat="1" applyFont="1" applyAlignment="1">
      <alignment horizontal="center" vertical="center"/>
    </xf>
    <xf numFmtId="0" fontId="1" fillId="0" borderId="0" xfId="0" applyFont="1" applyAlignment="1">
      <alignment horizontal="right" vertical="center"/>
    </xf>
    <xf numFmtId="1" fontId="1" fillId="0" borderId="0" xfId="0" applyNumberFormat="1" applyFont="1" applyAlignment="1">
      <alignment horizontal="left" vertical="center"/>
    </xf>
    <xf numFmtId="0" fontId="1" fillId="0" borderId="0" xfId="0" applyFont="1" applyAlignment="1">
      <alignment horizontal="center"/>
    </xf>
    <xf numFmtId="166" fontId="2" fillId="0" borderId="0" xfId="0" applyNumberFormat="1" applyFont="1" applyAlignment="1">
      <alignment horizontal="left" vertical="center"/>
    </xf>
    <xf numFmtId="166" fontId="2" fillId="0" borderId="0" xfId="0" applyNumberFormat="1" applyFont="1" applyAlignment="1">
      <alignment horizontal="center" vertical="center"/>
    </xf>
    <xf numFmtId="2" fontId="2" fillId="0" borderId="0" xfId="0" applyNumberFormat="1" applyFont="1" applyAlignment="1">
      <alignment horizontal="center" vertical="center"/>
    </xf>
    <xf numFmtId="0" fontId="0" fillId="0" borderId="7" xfId="0" applyBorder="1"/>
    <xf numFmtId="2" fontId="1" fillId="0" borderId="0" xfId="0" applyNumberFormat="1" applyFont="1"/>
    <xf numFmtId="0" fontId="12" fillId="0" borderId="0" xfId="0" applyFont="1" applyProtection="1">
      <protection locked="0"/>
    </xf>
    <xf numFmtId="0" fontId="12" fillId="0" borderId="0" xfId="0" applyFont="1" applyAlignment="1" applyProtection="1">
      <alignment horizontal="center"/>
      <protection locked="0"/>
    </xf>
    <xf numFmtId="1" fontId="12" fillId="0" borderId="0" xfId="0" applyNumberFormat="1" applyFont="1" applyAlignment="1" applyProtection="1">
      <alignment horizontal="center"/>
      <protection locked="0"/>
    </xf>
    <xf numFmtId="3" fontId="1" fillId="0" borderId="0" xfId="0" applyNumberFormat="1" applyFont="1" applyAlignment="1">
      <alignment horizontal="center"/>
    </xf>
    <xf numFmtId="2" fontId="12" fillId="0" borderId="0" xfId="0" applyNumberFormat="1" applyFont="1" applyAlignment="1" applyProtection="1">
      <alignment horizontal="center"/>
      <protection locked="0"/>
    </xf>
    <xf numFmtId="49" fontId="1" fillId="0" borderId="0" xfId="0" applyNumberFormat="1" applyFont="1"/>
    <xf numFmtId="49" fontId="0" fillId="0" borderId="0" xfId="0" applyNumberFormat="1"/>
    <xf numFmtId="1" fontId="1" fillId="0" borderId="0" xfId="0" applyNumberFormat="1" applyFont="1" applyAlignment="1">
      <alignment horizontal="center"/>
    </xf>
    <xf numFmtId="0" fontId="2" fillId="0" borderId="12" xfId="0" applyFont="1" applyBorder="1" applyAlignment="1">
      <alignment horizontal="center" vertical="center"/>
    </xf>
    <xf numFmtId="3" fontId="1" fillId="0" borderId="4" xfId="0" applyNumberFormat="1" applyFont="1" applyBorder="1" applyAlignment="1">
      <alignment horizontal="center"/>
    </xf>
    <xf numFmtId="168" fontId="2" fillId="0" borderId="4" xfId="0" applyNumberFormat="1" applyFont="1" applyBorder="1" applyAlignment="1">
      <alignment horizontal="right"/>
    </xf>
    <xf numFmtId="0" fontId="15" fillId="0" borderId="0" xfId="0" applyFont="1"/>
    <xf numFmtId="0" fontId="1" fillId="0" borderId="0" xfId="0" applyFont="1" applyAlignment="1">
      <alignment vertical="top" wrapText="1"/>
    </xf>
    <xf numFmtId="166" fontId="16" fillId="0" borderId="0" xfId="0" applyNumberFormat="1" applyFont="1" applyAlignment="1">
      <alignment horizontal="left" vertical="top" wrapText="1"/>
    </xf>
    <xf numFmtId="169" fontId="0" fillId="0" borderId="0" xfId="0" applyNumberFormat="1"/>
    <xf numFmtId="169" fontId="2" fillId="0" borderId="3" xfId="0" applyNumberFormat="1" applyFont="1" applyBorder="1" applyAlignment="1">
      <alignment horizontal="center" vertical="center" wrapText="1"/>
    </xf>
    <xf numFmtId="1" fontId="2" fillId="0" borderId="0" xfId="0" applyNumberFormat="1" applyFont="1" applyAlignment="1">
      <alignment horizontal="center" vertical="center" wrapText="1"/>
    </xf>
    <xf numFmtId="44" fontId="1" fillId="0" borderId="0" xfId="0" applyNumberFormat="1" applyFont="1" applyAlignment="1">
      <alignment horizontal="right"/>
    </xf>
    <xf numFmtId="44" fontId="8" fillId="0" borderId="6" xfId="0" applyNumberFormat="1" applyFont="1" applyBorder="1" applyAlignment="1">
      <alignment horizontal="left"/>
    </xf>
    <xf numFmtId="0" fontId="17" fillId="0" borderId="11" xfId="0" applyFont="1" applyBorder="1" applyAlignment="1">
      <alignment horizontal="left"/>
    </xf>
    <xf numFmtId="165" fontId="1" fillId="0" borderId="0" xfId="0" applyNumberFormat="1" applyFont="1" applyAlignment="1">
      <alignment horizontal="left" vertical="center"/>
    </xf>
    <xf numFmtId="166" fontId="1" fillId="0" borderId="4" xfId="0" applyNumberFormat="1" applyFont="1" applyBorder="1" applyAlignment="1">
      <alignment vertical="center"/>
    </xf>
    <xf numFmtId="0" fontId="1" fillId="0" borderId="4" xfId="0" applyFont="1" applyBorder="1" applyAlignment="1">
      <alignment horizontal="center"/>
    </xf>
    <xf numFmtId="1" fontId="1" fillId="0" borderId="4" xfId="0" applyNumberFormat="1" applyFont="1" applyBorder="1" applyAlignment="1">
      <alignment horizontal="center"/>
    </xf>
    <xf numFmtId="3" fontId="1" fillId="0" borderId="4" xfId="0" applyNumberFormat="1" applyFont="1" applyBorder="1" applyAlignment="1">
      <alignment horizontal="center" vertical="center"/>
    </xf>
    <xf numFmtId="44" fontId="1" fillId="0" borderId="4" xfId="0" applyNumberFormat="1" applyFont="1" applyBorder="1" applyAlignment="1">
      <alignment horizontal="right"/>
    </xf>
    <xf numFmtId="44" fontId="2" fillId="0" borderId="0" xfId="0" applyNumberFormat="1" applyFont="1" applyAlignment="1">
      <alignment horizontal="right" vertical="center"/>
    </xf>
    <xf numFmtId="0" fontId="0" fillId="0" borderId="0" xfId="0" applyAlignment="1">
      <alignment horizontal="right" vertical="top"/>
    </xf>
    <xf numFmtId="0" fontId="16" fillId="0" borderId="0" xfId="0" applyFont="1"/>
    <xf numFmtId="0" fontId="0" fillId="0" borderId="0" xfId="0" applyAlignment="1">
      <alignment vertical="top"/>
    </xf>
    <xf numFmtId="3" fontId="1" fillId="0" borderId="0" xfId="0" applyNumberFormat="1" applyFont="1" applyAlignment="1">
      <alignment horizontal="center" vertical="center"/>
    </xf>
    <xf numFmtId="0" fontId="1" fillId="0" borderId="0" xfId="0" applyFont="1" applyAlignment="1" applyProtection="1">
      <alignment horizontal="center"/>
      <protection locked="0"/>
    </xf>
    <xf numFmtId="1" fontId="1" fillId="0" borderId="0" xfId="0" applyNumberFormat="1" applyFont="1" applyAlignment="1" applyProtection="1">
      <alignment horizontal="center"/>
      <protection locked="0"/>
    </xf>
    <xf numFmtId="170" fontId="1" fillId="0" borderId="0" xfId="0" applyNumberFormat="1" applyFont="1" applyAlignment="1">
      <alignment horizontal="center" vertical="center"/>
    </xf>
    <xf numFmtId="0" fontId="1" fillId="0" borderId="4" xfId="0" applyFont="1" applyBorder="1"/>
    <xf numFmtId="164" fontId="0" fillId="0" borderId="0" xfId="0" applyNumberFormat="1" applyAlignment="1">
      <alignment horizontal="center" vertical="center"/>
    </xf>
    <xf numFmtId="166" fontId="0" fillId="0" borderId="0" xfId="0" applyNumberFormat="1" applyAlignment="1">
      <alignment horizontal="center" vertical="center"/>
    </xf>
    <xf numFmtId="2" fontId="0" fillId="0" borderId="0" xfId="0" applyNumberFormat="1" applyAlignment="1">
      <alignment horizontal="center"/>
    </xf>
    <xf numFmtId="0" fontId="14" fillId="0" borderId="0" xfId="0" applyFont="1" applyAlignment="1">
      <alignment horizontal="left"/>
    </xf>
    <xf numFmtId="0" fontId="1" fillId="0" borderId="0" xfId="6" applyAlignment="1">
      <alignment horizontal="left" vertical="top" wrapText="1"/>
    </xf>
    <xf numFmtId="0" fontId="12" fillId="0" borderId="0" xfId="6" applyFont="1" applyAlignment="1" applyProtection="1">
      <alignment horizontal="center"/>
      <protection locked="0"/>
    </xf>
    <xf numFmtId="1" fontId="0" fillId="0" borderId="0" xfId="0" applyNumberFormat="1"/>
    <xf numFmtId="164" fontId="19" fillId="0" borderId="0" xfId="0" applyNumberFormat="1" applyFont="1" applyAlignment="1">
      <alignment horizontal="center" vertical="center"/>
    </xf>
    <xf numFmtId="164" fontId="9" fillId="0" borderId="0" xfId="0" applyNumberFormat="1" applyFont="1" applyAlignment="1">
      <alignment horizontal="left" vertical="center"/>
    </xf>
    <xf numFmtId="0" fontId="1" fillId="0" borderId="0" xfId="0" applyFont="1" applyAlignment="1">
      <alignment horizontal="left" vertical="center"/>
    </xf>
    <xf numFmtId="1" fontId="1" fillId="0" borderId="0" xfId="0" applyNumberFormat="1" applyFont="1" applyAlignment="1">
      <alignment vertical="center"/>
    </xf>
    <xf numFmtId="0" fontId="0" fillId="0" borderId="0" xfId="0" applyAlignment="1">
      <alignment vertical="center"/>
    </xf>
    <xf numFmtId="166" fontId="2" fillId="0" borderId="0" xfId="0" applyNumberFormat="1" applyFont="1" applyAlignment="1">
      <alignment horizontal="center"/>
    </xf>
    <xf numFmtId="166" fontId="2" fillId="0" borderId="0" xfId="0" applyNumberFormat="1" applyFont="1" applyAlignment="1">
      <alignment horizontal="right" vertical="center"/>
    </xf>
    <xf numFmtId="0" fontId="1" fillId="0" borderId="0" xfId="0" applyFont="1" applyAlignment="1">
      <alignment horizontal="right" vertical="top"/>
    </xf>
    <xf numFmtId="0" fontId="1" fillId="0" borderId="0" xfId="0" applyFont="1" applyAlignment="1">
      <alignment wrapText="1"/>
    </xf>
    <xf numFmtId="0" fontId="0" fillId="0" borderId="0" xfId="0" applyAlignment="1">
      <alignment wrapText="1"/>
    </xf>
    <xf numFmtId="0" fontId="12" fillId="0" borderId="0" xfId="0" applyFont="1" applyAlignment="1">
      <alignment vertical="center" wrapText="1"/>
    </xf>
    <xf numFmtId="0" fontId="0" fillId="0" borderId="0" xfId="0" applyAlignment="1">
      <alignment horizontal="center"/>
    </xf>
    <xf numFmtId="0" fontId="0" fillId="0" borderId="14" xfId="0" applyBorder="1"/>
    <xf numFmtId="0" fontId="0" fillId="0" borderId="0" xfId="0" applyAlignment="1">
      <alignment horizontal="center" vertical="center"/>
    </xf>
    <xf numFmtId="49" fontId="0" fillId="0" borderId="14" xfId="0" applyNumberFormat="1" applyBorder="1" applyAlignment="1">
      <alignment horizontal="center"/>
    </xf>
    <xf numFmtId="0" fontId="0" fillId="0" borderId="14" xfId="0" applyBorder="1" applyAlignment="1">
      <alignment horizontal="right"/>
    </xf>
    <xf numFmtId="0" fontId="0" fillId="4" borderId="0" xfId="0" applyFill="1"/>
    <xf numFmtId="0" fontId="0" fillId="0" borderId="0" xfId="0" applyAlignment="1">
      <alignment horizontal="right"/>
    </xf>
    <xf numFmtId="0" fontId="0" fillId="4" borderId="0" xfId="0" applyFill="1" applyAlignment="1">
      <alignment horizontal="right"/>
    </xf>
    <xf numFmtId="0" fontId="0" fillId="0" borderId="14" xfId="0" applyBorder="1" applyAlignment="1">
      <alignment vertical="center"/>
    </xf>
    <xf numFmtId="0" fontId="21" fillId="0" borderId="0" xfId="0" applyFont="1" applyAlignment="1" applyProtection="1">
      <alignment horizontal="center"/>
      <protection locked="0"/>
    </xf>
    <xf numFmtId="3" fontId="21" fillId="0" borderId="0" xfId="0" applyNumberFormat="1" applyFont="1" applyAlignment="1" applyProtection="1">
      <alignment horizontal="center"/>
      <protection locked="0"/>
    </xf>
    <xf numFmtId="165" fontId="1" fillId="0" borderId="0" xfId="0" applyNumberFormat="1" applyFont="1" applyAlignment="1">
      <alignment vertical="center"/>
    </xf>
    <xf numFmtId="164" fontId="2" fillId="0" borderId="10" xfId="0" applyNumberFormat="1" applyFont="1" applyBorder="1" applyAlignment="1">
      <alignment horizontal="center" vertical="center"/>
    </xf>
    <xf numFmtId="165" fontId="2" fillId="0" borderId="5" xfId="0" applyNumberFormat="1" applyFont="1" applyBorder="1" applyAlignment="1">
      <alignment horizontal="center" vertical="center"/>
    </xf>
    <xf numFmtId="166"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44" fontId="1" fillId="0" borderId="5" xfId="0" applyNumberFormat="1" applyFont="1" applyBorder="1" applyAlignment="1">
      <alignment horizontal="right"/>
    </xf>
    <xf numFmtId="0" fontId="13" fillId="0" borderId="0" xfId="0" applyFont="1" applyAlignment="1">
      <alignment horizontal="center" wrapText="1"/>
    </xf>
    <xf numFmtId="1" fontId="13" fillId="0" borderId="0" xfId="0" applyNumberFormat="1" applyFont="1" applyAlignment="1">
      <alignment horizontal="center" wrapText="1"/>
    </xf>
    <xf numFmtId="0" fontId="18" fillId="0" borderId="0" xfId="0" applyFont="1" applyAlignment="1">
      <alignment horizontal="center" wrapText="1"/>
    </xf>
    <xf numFmtId="0" fontId="21" fillId="0" borderId="11" xfId="0" applyFont="1" applyBorder="1" applyAlignment="1" applyProtection="1">
      <alignment horizontal="center"/>
      <protection locked="0"/>
    </xf>
    <xf numFmtId="1" fontId="21" fillId="0" borderId="0" xfId="0" applyNumberFormat="1" applyFont="1" applyAlignment="1" applyProtection="1">
      <alignment horizontal="center"/>
      <protection locked="0"/>
    </xf>
    <xf numFmtId="0" fontId="22" fillId="0" borderId="0" xfId="7" applyFont="1" applyFill="1" applyAlignment="1" applyProtection="1">
      <protection locked="0"/>
    </xf>
    <xf numFmtId="165" fontId="1" fillId="0" borderId="0" xfId="0" applyNumberFormat="1" applyFont="1" applyAlignment="1">
      <alignment horizontal="center" vertical="center"/>
    </xf>
    <xf numFmtId="0" fontId="21" fillId="0" borderId="11"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7" fillId="0" borderId="0" xfId="0" applyFont="1" applyAlignment="1">
      <alignment horizontal="center" vertical="top" wrapText="1"/>
    </xf>
    <xf numFmtId="0" fontId="7" fillId="0" borderId="0" xfId="6" applyFont="1" applyAlignment="1">
      <alignment horizontal="center" vertical="top" wrapText="1"/>
    </xf>
    <xf numFmtId="0" fontId="0" fillId="0" borderId="0" xfId="0" applyAlignment="1">
      <alignment horizontal="right" vertical="center"/>
    </xf>
    <xf numFmtId="14" fontId="1" fillId="0" borderId="0" xfId="0" applyNumberFormat="1" applyFont="1" applyAlignment="1">
      <alignment horizontal="right" vertical="center"/>
    </xf>
    <xf numFmtId="0" fontId="7" fillId="0" borderId="0" xfId="0" applyFont="1" applyAlignment="1">
      <alignment vertical="center" wrapText="1"/>
    </xf>
    <xf numFmtId="0" fontId="6" fillId="0" borderId="0" xfId="0" applyFont="1" applyAlignment="1">
      <alignment vertical="center"/>
    </xf>
    <xf numFmtId="0" fontId="2" fillId="0" borderId="0" xfId="0" applyFont="1" applyAlignment="1">
      <alignment horizontal="center" vertical="center"/>
    </xf>
    <xf numFmtId="44" fontId="0" fillId="0" borderId="0" xfId="0" applyNumberFormat="1"/>
    <xf numFmtId="0" fontId="9" fillId="0" borderId="0" xfId="0" applyFont="1" applyAlignment="1">
      <alignment horizontal="left" vertical="center"/>
    </xf>
    <xf numFmtId="0" fontId="1" fillId="0" borderId="0" xfId="0" applyFont="1" applyAlignment="1">
      <alignment horizontal="left" vertical="center" wrapText="1"/>
    </xf>
    <xf numFmtId="1" fontId="1" fillId="0" borderId="0" xfId="0" applyNumberFormat="1" applyFont="1" applyAlignment="1">
      <alignment horizontal="left" vertical="center" wrapText="1"/>
    </xf>
    <xf numFmtId="0" fontId="5" fillId="0" borderId="0" xfId="0" applyFont="1" applyAlignment="1">
      <alignment horizontal="left" vertical="center"/>
    </xf>
    <xf numFmtId="4" fontId="4" fillId="0" borderId="0" xfId="0" applyNumberFormat="1" applyFont="1" applyAlignment="1">
      <alignment horizontal="center" vertical="center" wrapText="1"/>
    </xf>
    <xf numFmtId="0" fontId="1" fillId="0" borderId="0" xfId="6" applyAlignment="1">
      <alignment horizontal="right" vertical="top"/>
    </xf>
    <xf numFmtId="171" fontId="5" fillId="0" borderId="0" xfId="0" applyNumberFormat="1" applyFont="1" applyAlignment="1">
      <alignment horizontal="left" vertical="center"/>
    </xf>
    <xf numFmtId="0" fontId="2" fillId="0" borderId="6" xfId="0" applyFont="1" applyBorder="1" applyAlignment="1">
      <alignment horizontal="center" vertical="center"/>
    </xf>
    <xf numFmtId="44" fontId="2" fillId="0" borderId="0" xfId="0" applyNumberFormat="1" applyFont="1" applyAlignment="1">
      <alignment horizontal="right"/>
    </xf>
    <xf numFmtId="3" fontId="0" fillId="0" borderId="0" xfId="0" applyNumberFormat="1" applyAlignment="1">
      <alignment horizontal="left" vertical="center"/>
    </xf>
    <xf numFmtId="44" fontId="1" fillId="0" borderId="0" xfId="0" applyNumberFormat="1" applyFont="1" applyAlignment="1">
      <alignment horizontal="left" vertical="center"/>
    </xf>
    <xf numFmtId="0" fontId="7" fillId="0" borderId="0" xfId="0" applyFont="1" applyAlignment="1">
      <alignment vertical="top" wrapText="1"/>
    </xf>
    <xf numFmtId="0" fontId="12" fillId="0" borderId="0" xfId="0" applyFont="1" applyAlignment="1" applyProtection="1">
      <alignment horizontal="left" vertical="center"/>
      <protection locked="0"/>
    </xf>
    <xf numFmtId="170" fontId="21" fillId="0" borderId="0" xfId="0" applyNumberFormat="1" applyFont="1" applyAlignment="1" applyProtection="1">
      <alignment horizontal="center"/>
      <protection locked="0"/>
    </xf>
    <xf numFmtId="0" fontId="22" fillId="0" borderId="0" xfId="7" applyFont="1" applyFill="1" applyAlignment="1" applyProtection="1">
      <alignment vertical="center" wrapText="1"/>
      <protection locked="0"/>
    </xf>
    <xf numFmtId="44" fontId="8" fillId="0" borderId="0" xfId="0" applyNumberFormat="1" applyFont="1" applyAlignment="1">
      <alignment horizontal="left" vertical="center"/>
    </xf>
    <xf numFmtId="44" fontId="8" fillId="0" borderId="7" xfId="0" applyNumberFormat="1" applyFont="1" applyBorder="1" applyAlignment="1">
      <alignment horizontal="left" vertical="center"/>
    </xf>
    <xf numFmtId="169" fontId="1" fillId="0" borderId="0" xfId="0" applyNumberFormat="1" applyFont="1" applyAlignment="1" applyProtection="1">
      <alignment horizontal="center"/>
      <protection locked="0"/>
    </xf>
    <xf numFmtId="2" fontId="1" fillId="0" borderId="0" xfId="0" applyNumberFormat="1" applyFont="1" applyAlignment="1" applyProtection="1">
      <alignment horizontal="center"/>
      <protection locked="0"/>
    </xf>
    <xf numFmtId="0" fontId="12" fillId="0" borderId="0" xfId="0" applyFont="1" applyAlignment="1" applyProtection="1">
      <alignment wrapText="1"/>
      <protection locked="0"/>
    </xf>
    <xf numFmtId="0" fontId="7" fillId="0" borderId="0" xfId="0" applyFont="1" applyAlignment="1">
      <alignment horizontal="left" vertical="center" wrapText="1"/>
    </xf>
    <xf numFmtId="1" fontId="1" fillId="0" borderId="0" xfId="0" applyNumberFormat="1" applyFont="1" applyAlignment="1">
      <alignment horizontal="left" vertic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vertical="top"/>
    </xf>
    <xf numFmtId="1" fontId="1" fillId="0" borderId="0" xfId="0" applyNumberFormat="1" applyFont="1" applyAlignment="1">
      <alignment horizontal="left" vertical="top" wrapText="1"/>
    </xf>
    <xf numFmtId="0" fontId="4" fillId="0" borderId="0" xfId="0" applyFont="1" applyAlignment="1">
      <alignment horizontal="left" vertical="top" wrapText="1"/>
    </xf>
    <xf numFmtId="0" fontId="7" fillId="0" borderId="0" xfId="0" applyFont="1" applyAlignment="1">
      <alignment horizontal="center" vertical="top" wrapText="1"/>
    </xf>
    <xf numFmtId="0" fontId="1" fillId="0" borderId="0" xfId="0" applyFont="1" applyAlignment="1">
      <alignment horizontal="left" vertical="center" wrapText="1"/>
    </xf>
    <xf numFmtId="169" fontId="1" fillId="0" borderId="0" xfId="0" applyNumberFormat="1" applyFont="1" applyAlignment="1">
      <alignment horizontal="left" vertical="center" wrapText="1"/>
    </xf>
    <xf numFmtId="0" fontId="16" fillId="0" borderId="0" xfId="0" applyFont="1" applyAlignment="1">
      <alignment horizontal="left" vertical="top"/>
    </xf>
    <xf numFmtId="0" fontId="16" fillId="0" borderId="0" xfId="0" applyFont="1" applyAlignment="1">
      <alignment horizontal="left" vertical="top" wrapText="1"/>
    </xf>
    <xf numFmtId="0" fontId="7" fillId="0" borderId="0" xfId="0" applyFont="1" applyAlignment="1">
      <alignment horizontal="center" wrapText="1"/>
    </xf>
    <xf numFmtId="0" fontId="1" fillId="0" borderId="0" xfId="6" applyAlignment="1">
      <alignment horizontal="left" vertical="top" wrapText="1"/>
    </xf>
    <xf numFmtId="0" fontId="7" fillId="0" borderId="0" xfId="6" applyFont="1" applyAlignment="1">
      <alignment horizontal="center" vertical="top" wrapText="1"/>
    </xf>
    <xf numFmtId="166" fontId="1" fillId="0" borderId="0" xfId="6" applyNumberFormat="1" applyAlignment="1">
      <alignment horizontal="left" vertical="top" wrapText="1"/>
    </xf>
    <xf numFmtId="166" fontId="1" fillId="0" borderId="0" xfId="0" applyNumberFormat="1" applyFont="1" applyAlignment="1">
      <alignment horizontal="left" vertical="center"/>
    </xf>
    <xf numFmtId="166" fontId="1" fillId="0" borderId="0" xfId="0" applyNumberFormat="1" applyFont="1" applyAlignment="1">
      <alignment horizontal="left" vertical="top" wrapText="1"/>
    </xf>
    <xf numFmtId="166" fontId="16" fillId="0" borderId="0" xfId="0" applyNumberFormat="1" applyFont="1" applyAlignment="1">
      <alignment horizontal="left" vertical="top" wrapText="1"/>
    </xf>
    <xf numFmtId="0" fontId="1" fillId="0" borderId="0" xfId="0" applyFont="1" applyAlignment="1">
      <alignment vertical="top" wrapText="1"/>
    </xf>
    <xf numFmtId="0" fontId="0" fillId="0" borderId="0" xfId="0" applyAlignment="1">
      <alignment horizontal="center" vertical="center"/>
    </xf>
    <xf numFmtId="0" fontId="0" fillId="0" borderId="0" xfId="0" applyAlignment="1">
      <alignment horizontal="center"/>
    </xf>
    <xf numFmtId="0" fontId="1"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cellXfs>
  <cellStyles count="8">
    <cellStyle name="Bad" xfId="7" builtinId="27"/>
    <cellStyle name="Comma" xfId="1" builtinId="3"/>
    <cellStyle name="Normal" xfId="0" builtinId="0"/>
    <cellStyle name="Normal 2" xfId="2" xr:uid="{00000000-0005-0000-0000-000002000000}"/>
    <cellStyle name="Normal 2 2" xfId="3" xr:uid="{00000000-0005-0000-0000-000003000000}"/>
    <cellStyle name="Normal 3" xfId="4" xr:uid="{00000000-0005-0000-0000-000004000000}"/>
    <cellStyle name="Normal 4" xfId="6" xr:uid="{00000000-0005-0000-0000-000005000000}"/>
    <cellStyle name="Normal 6 2"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Projects\314\52\02\Excel\Bid%20Doc\WORKING\Master_Bid%20Proposal_3145202_PUBLIC_DG.xlsx" TargetMode="External"/><Relationship Id="rId1" Type="http://schemas.openxmlformats.org/officeDocument/2006/relationships/externalLinkPath" Target="WORKING/Master_Bid%20Proposal_3145202_PUBLIC_DG.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Projects\314\52\02\Excel\Bid%20Doc\WORKING\Copy%20of%20Master_Bid%20Proposal_3145202_PUBLIC_AS.xlsx" TargetMode="External"/><Relationship Id="rId1" Type="http://schemas.openxmlformats.org/officeDocument/2006/relationships/externalLinkPath" Target="WORKING/Copy%20of%20Master_Bid%20Proposal_3145202_PUBLIC_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D SUMMARY"/>
      <sheetName val="CLEARING &amp; GRUBBING"/>
      <sheetName val="GRADING IMPROVEMENTS"/>
      <sheetName val="DRAINAGE"/>
      <sheetName val="DRAINAGE 2"/>
      <sheetName val="STREETS"/>
      <sheetName val="SEWER"/>
      <sheetName val="WATER"/>
      <sheetName val="WORKING"/>
      <sheetName val="ADDITIVE ALT."/>
    </sheetNames>
    <sheetDataSet>
      <sheetData sheetId="0">
        <row r="2">
          <cell r="E2" t="str">
            <v>314-52-02</v>
          </cell>
        </row>
        <row r="4">
          <cell r="B4" t="str">
            <v>GATEHOUSE SUBDIVISION UNIT 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D SUMMARY"/>
      <sheetName val="CLEARING &amp; GRUBBING"/>
      <sheetName val="GRADING IMPROVEMENTS"/>
      <sheetName val="DRAINAGE"/>
      <sheetName val="DRAINAGE 2"/>
      <sheetName val="STREETS"/>
      <sheetName val="SEWER"/>
      <sheetName val="WATER"/>
      <sheetName val="WORKING"/>
      <sheetName val="ADDITIVE ALT."/>
    </sheetNames>
    <sheetDataSet>
      <sheetData sheetId="0">
        <row r="2">
          <cell r="E2" t="str">
            <v>314-52-02</v>
          </cell>
        </row>
        <row r="4">
          <cell r="B4" t="str">
            <v>GATEHOUSE SUBDIVISION UNIT 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B75A5-3F83-4DC3-B64D-1947B251764F}">
  <sheetPr>
    <tabColor rgb="FF00B050"/>
    <pageSetUpPr fitToPage="1"/>
  </sheetPr>
  <dimension ref="A1:G37"/>
  <sheetViews>
    <sheetView view="pageBreakPreview" topLeftCell="A3" zoomScaleNormal="100" zoomScaleSheetLayoutView="100" workbookViewId="0">
      <selection activeCell="B25" sqref="B25"/>
    </sheetView>
  </sheetViews>
  <sheetFormatPr defaultRowHeight="12.75" x14ac:dyDescent="0.2"/>
  <cols>
    <col min="1" max="1" width="5.7109375" customWidth="1"/>
    <col min="2" max="2" width="11.5703125" customWidth="1"/>
    <col min="3" max="3" width="45.7109375" customWidth="1"/>
    <col min="4" max="4" width="16.7109375" customWidth="1"/>
    <col min="5" max="5" width="16.7109375" style="3" customWidth="1"/>
    <col min="6" max="6" width="13.42578125" customWidth="1"/>
    <col min="7" max="7" width="12.28515625" bestFit="1" customWidth="1"/>
    <col min="257" max="257" width="5.7109375" customWidth="1"/>
    <col min="258" max="258" width="11.5703125" customWidth="1"/>
    <col min="259" max="259" width="45.7109375" customWidth="1"/>
    <col min="260" max="261" width="16.7109375" customWidth="1"/>
    <col min="262" max="262" width="13.42578125" customWidth="1"/>
    <col min="263" max="263" width="12.28515625" bestFit="1" customWidth="1"/>
    <col min="513" max="513" width="5.7109375" customWidth="1"/>
    <col min="514" max="514" width="11.5703125" customWidth="1"/>
    <col min="515" max="515" width="45.7109375" customWidth="1"/>
    <col min="516" max="517" width="16.7109375" customWidth="1"/>
    <col min="518" max="518" width="13.42578125" customWidth="1"/>
    <col min="519" max="519" width="12.28515625" bestFit="1" customWidth="1"/>
    <col min="769" max="769" width="5.7109375" customWidth="1"/>
    <col min="770" max="770" width="11.5703125" customWidth="1"/>
    <col min="771" max="771" width="45.7109375" customWidth="1"/>
    <col min="772" max="773" width="16.7109375" customWidth="1"/>
    <col min="774" max="774" width="13.42578125" customWidth="1"/>
    <col min="775" max="775" width="12.28515625" bestFit="1" customWidth="1"/>
    <col min="1025" max="1025" width="5.7109375" customWidth="1"/>
    <col min="1026" max="1026" width="11.5703125" customWidth="1"/>
    <col min="1027" max="1027" width="45.7109375" customWidth="1"/>
    <col min="1028" max="1029" width="16.7109375" customWidth="1"/>
    <col min="1030" max="1030" width="13.42578125" customWidth="1"/>
    <col min="1031" max="1031" width="12.28515625" bestFit="1" customWidth="1"/>
    <col min="1281" max="1281" width="5.7109375" customWidth="1"/>
    <col min="1282" max="1282" width="11.5703125" customWidth="1"/>
    <col min="1283" max="1283" width="45.7109375" customWidth="1"/>
    <col min="1284" max="1285" width="16.7109375" customWidth="1"/>
    <col min="1286" max="1286" width="13.42578125" customWidth="1"/>
    <col min="1287" max="1287" width="12.28515625" bestFit="1" customWidth="1"/>
    <col min="1537" max="1537" width="5.7109375" customWidth="1"/>
    <col min="1538" max="1538" width="11.5703125" customWidth="1"/>
    <col min="1539" max="1539" width="45.7109375" customWidth="1"/>
    <col min="1540" max="1541" width="16.7109375" customWidth="1"/>
    <col min="1542" max="1542" width="13.42578125" customWidth="1"/>
    <col min="1543" max="1543" width="12.28515625" bestFit="1" customWidth="1"/>
    <col min="1793" max="1793" width="5.7109375" customWidth="1"/>
    <col min="1794" max="1794" width="11.5703125" customWidth="1"/>
    <col min="1795" max="1795" width="45.7109375" customWidth="1"/>
    <col min="1796" max="1797" width="16.7109375" customWidth="1"/>
    <col min="1798" max="1798" width="13.42578125" customWidth="1"/>
    <col min="1799" max="1799" width="12.28515625" bestFit="1" customWidth="1"/>
    <col min="2049" max="2049" width="5.7109375" customWidth="1"/>
    <col min="2050" max="2050" width="11.5703125" customWidth="1"/>
    <col min="2051" max="2051" width="45.7109375" customWidth="1"/>
    <col min="2052" max="2053" width="16.7109375" customWidth="1"/>
    <col min="2054" max="2054" width="13.42578125" customWidth="1"/>
    <col min="2055" max="2055" width="12.28515625" bestFit="1" customWidth="1"/>
    <col min="2305" max="2305" width="5.7109375" customWidth="1"/>
    <col min="2306" max="2306" width="11.5703125" customWidth="1"/>
    <col min="2307" max="2307" width="45.7109375" customWidth="1"/>
    <col min="2308" max="2309" width="16.7109375" customWidth="1"/>
    <col min="2310" max="2310" width="13.42578125" customWidth="1"/>
    <col min="2311" max="2311" width="12.28515625" bestFit="1" customWidth="1"/>
    <col min="2561" max="2561" width="5.7109375" customWidth="1"/>
    <col min="2562" max="2562" width="11.5703125" customWidth="1"/>
    <col min="2563" max="2563" width="45.7109375" customWidth="1"/>
    <col min="2564" max="2565" width="16.7109375" customWidth="1"/>
    <col min="2566" max="2566" width="13.42578125" customWidth="1"/>
    <col min="2567" max="2567" width="12.28515625" bestFit="1" customWidth="1"/>
    <col min="2817" max="2817" width="5.7109375" customWidth="1"/>
    <col min="2818" max="2818" width="11.5703125" customWidth="1"/>
    <col min="2819" max="2819" width="45.7109375" customWidth="1"/>
    <col min="2820" max="2821" width="16.7109375" customWidth="1"/>
    <col min="2822" max="2822" width="13.42578125" customWidth="1"/>
    <col min="2823" max="2823" width="12.28515625" bestFit="1" customWidth="1"/>
    <col min="3073" max="3073" width="5.7109375" customWidth="1"/>
    <col min="3074" max="3074" width="11.5703125" customWidth="1"/>
    <col min="3075" max="3075" width="45.7109375" customWidth="1"/>
    <col min="3076" max="3077" width="16.7109375" customWidth="1"/>
    <col min="3078" max="3078" width="13.42578125" customWidth="1"/>
    <col min="3079" max="3079" width="12.28515625" bestFit="1" customWidth="1"/>
    <col min="3329" max="3329" width="5.7109375" customWidth="1"/>
    <col min="3330" max="3330" width="11.5703125" customWidth="1"/>
    <col min="3331" max="3331" width="45.7109375" customWidth="1"/>
    <col min="3332" max="3333" width="16.7109375" customWidth="1"/>
    <col min="3334" max="3334" width="13.42578125" customWidth="1"/>
    <col min="3335" max="3335" width="12.28515625" bestFit="1" customWidth="1"/>
    <col min="3585" max="3585" width="5.7109375" customWidth="1"/>
    <col min="3586" max="3586" width="11.5703125" customWidth="1"/>
    <col min="3587" max="3587" width="45.7109375" customWidth="1"/>
    <col min="3588" max="3589" width="16.7109375" customWidth="1"/>
    <col min="3590" max="3590" width="13.42578125" customWidth="1"/>
    <col min="3591" max="3591" width="12.28515625" bestFit="1" customWidth="1"/>
    <col min="3841" max="3841" width="5.7109375" customWidth="1"/>
    <col min="3842" max="3842" width="11.5703125" customWidth="1"/>
    <col min="3843" max="3843" width="45.7109375" customWidth="1"/>
    <col min="3844" max="3845" width="16.7109375" customWidth="1"/>
    <col min="3846" max="3846" width="13.42578125" customWidth="1"/>
    <col min="3847" max="3847" width="12.28515625" bestFit="1" customWidth="1"/>
    <col min="4097" max="4097" width="5.7109375" customWidth="1"/>
    <col min="4098" max="4098" width="11.5703125" customWidth="1"/>
    <col min="4099" max="4099" width="45.7109375" customWidth="1"/>
    <col min="4100" max="4101" width="16.7109375" customWidth="1"/>
    <col min="4102" max="4102" width="13.42578125" customWidth="1"/>
    <col min="4103" max="4103" width="12.28515625" bestFit="1" customWidth="1"/>
    <col min="4353" max="4353" width="5.7109375" customWidth="1"/>
    <col min="4354" max="4354" width="11.5703125" customWidth="1"/>
    <col min="4355" max="4355" width="45.7109375" customWidth="1"/>
    <col min="4356" max="4357" width="16.7109375" customWidth="1"/>
    <col min="4358" max="4358" width="13.42578125" customWidth="1"/>
    <col min="4359" max="4359" width="12.28515625" bestFit="1" customWidth="1"/>
    <col min="4609" max="4609" width="5.7109375" customWidth="1"/>
    <col min="4610" max="4610" width="11.5703125" customWidth="1"/>
    <col min="4611" max="4611" width="45.7109375" customWidth="1"/>
    <col min="4612" max="4613" width="16.7109375" customWidth="1"/>
    <col min="4614" max="4614" width="13.42578125" customWidth="1"/>
    <col min="4615" max="4615" width="12.28515625" bestFit="1" customWidth="1"/>
    <col min="4865" max="4865" width="5.7109375" customWidth="1"/>
    <col min="4866" max="4866" width="11.5703125" customWidth="1"/>
    <col min="4867" max="4867" width="45.7109375" customWidth="1"/>
    <col min="4868" max="4869" width="16.7109375" customWidth="1"/>
    <col min="4870" max="4870" width="13.42578125" customWidth="1"/>
    <col min="4871" max="4871" width="12.28515625" bestFit="1" customWidth="1"/>
    <col min="5121" max="5121" width="5.7109375" customWidth="1"/>
    <col min="5122" max="5122" width="11.5703125" customWidth="1"/>
    <col min="5123" max="5123" width="45.7109375" customWidth="1"/>
    <col min="5124" max="5125" width="16.7109375" customWidth="1"/>
    <col min="5126" max="5126" width="13.42578125" customWidth="1"/>
    <col min="5127" max="5127" width="12.28515625" bestFit="1" customWidth="1"/>
    <col min="5377" max="5377" width="5.7109375" customWidth="1"/>
    <col min="5378" max="5378" width="11.5703125" customWidth="1"/>
    <col min="5379" max="5379" width="45.7109375" customWidth="1"/>
    <col min="5380" max="5381" width="16.7109375" customWidth="1"/>
    <col min="5382" max="5382" width="13.42578125" customWidth="1"/>
    <col min="5383" max="5383" width="12.28515625" bestFit="1" customWidth="1"/>
    <col min="5633" max="5633" width="5.7109375" customWidth="1"/>
    <col min="5634" max="5634" width="11.5703125" customWidth="1"/>
    <col min="5635" max="5635" width="45.7109375" customWidth="1"/>
    <col min="5636" max="5637" width="16.7109375" customWidth="1"/>
    <col min="5638" max="5638" width="13.42578125" customWidth="1"/>
    <col min="5639" max="5639" width="12.28515625" bestFit="1" customWidth="1"/>
    <col min="5889" max="5889" width="5.7109375" customWidth="1"/>
    <col min="5890" max="5890" width="11.5703125" customWidth="1"/>
    <col min="5891" max="5891" width="45.7109375" customWidth="1"/>
    <col min="5892" max="5893" width="16.7109375" customWidth="1"/>
    <col min="5894" max="5894" width="13.42578125" customWidth="1"/>
    <col min="5895" max="5895" width="12.28515625" bestFit="1" customWidth="1"/>
    <col min="6145" max="6145" width="5.7109375" customWidth="1"/>
    <col min="6146" max="6146" width="11.5703125" customWidth="1"/>
    <col min="6147" max="6147" width="45.7109375" customWidth="1"/>
    <col min="6148" max="6149" width="16.7109375" customWidth="1"/>
    <col min="6150" max="6150" width="13.42578125" customWidth="1"/>
    <col min="6151" max="6151" width="12.28515625" bestFit="1" customWidth="1"/>
    <col min="6401" max="6401" width="5.7109375" customWidth="1"/>
    <col min="6402" max="6402" width="11.5703125" customWidth="1"/>
    <col min="6403" max="6403" width="45.7109375" customWidth="1"/>
    <col min="6404" max="6405" width="16.7109375" customWidth="1"/>
    <col min="6406" max="6406" width="13.42578125" customWidth="1"/>
    <col min="6407" max="6407" width="12.28515625" bestFit="1" customWidth="1"/>
    <col min="6657" max="6657" width="5.7109375" customWidth="1"/>
    <col min="6658" max="6658" width="11.5703125" customWidth="1"/>
    <col min="6659" max="6659" width="45.7109375" customWidth="1"/>
    <col min="6660" max="6661" width="16.7109375" customWidth="1"/>
    <col min="6662" max="6662" width="13.42578125" customWidth="1"/>
    <col min="6663" max="6663" width="12.28515625" bestFit="1" customWidth="1"/>
    <col min="6913" max="6913" width="5.7109375" customWidth="1"/>
    <col min="6914" max="6914" width="11.5703125" customWidth="1"/>
    <col min="6915" max="6915" width="45.7109375" customWidth="1"/>
    <col min="6916" max="6917" width="16.7109375" customWidth="1"/>
    <col min="6918" max="6918" width="13.42578125" customWidth="1"/>
    <col min="6919" max="6919" width="12.28515625" bestFit="1" customWidth="1"/>
    <col min="7169" max="7169" width="5.7109375" customWidth="1"/>
    <col min="7170" max="7170" width="11.5703125" customWidth="1"/>
    <col min="7171" max="7171" width="45.7109375" customWidth="1"/>
    <col min="7172" max="7173" width="16.7109375" customWidth="1"/>
    <col min="7174" max="7174" width="13.42578125" customWidth="1"/>
    <col min="7175" max="7175" width="12.28515625" bestFit="1" customWidth="1"/>
    <col min="7425" max="7425" width="5.7109375" customWidth="1"/>
    <col min="7426" max="7426" width="11.5703125" customWidth="1"/>
    <col min="7427" max="7427" width="45.7109375" customWidth="1"/>
    <col min="7428" max="7429" width="16.7109375" customWidth="1"/>
    <col min="7430" max="7430" width="13.42578125" customWidth="1"/>
    <col min="7431" max="7431" width="12.28515625" bestFit="1" customWidth="1"/>
    <col min="7681" max="7681" width="5.7109375" customWidth="1"/>
    <col min="7682" max="7682" width="11.5703125" customWidth="1"/>
    <col min="7683" max="7683" width="45.7109375" customWidth="1"/>
    <col min="7684" max="7685" width="16.7109375" customWidth="1"/>
    <col min="7686" max="7686" width="13.42578125" customWidth="1"/>
    <col min="7687" max="7687" width="12.28515625" bestFit="1" customWidth="1"/>
    <col min="7937" max="7937" width="5.7109375" customWidth="1"/>
    <col min="7938" max="7938" width="11.5703125" customWidth="1"/>
    <col min="7939" max="7939" width="45.7109375" customWidth="1"/>
    <col min="7940" max="7941" width="16.7109375" customWidth="1"/>
    <col min="7942" max="7942" width="13.42578125" customWidth="1"/>
    <col min="7943" max="7943" width="12.28515625" bestFit="1" customWidth="1"/>
    <col min="8193" max="8193" width="5.7109375" customWidth="1"/>
    <col min="8194" max="8194" width="11.5703125" customWidth="1"/>
    <col min="8195" max="8195" width="45.7109375" customWidth="1"/>
    <col min="8196" max="8197" width="16.7109375" customWidth="1"/>
    <col min="8198" max="8198" width="13.42578125" customWidth="1"/>
    <col min="8199" max="8199" width="12.28515625" bestFit="1" customWidth="1"/>
    <col min="8449" max="8449" width="5.7109375" customWidth="1"/>
    <col min="8450" max="8450" width="11.5703125" customWidth="1"/>
    <col min="8451" max="8451" width="45.7109375" customWidth="1"/>
    <col min="8452" max="8453" width="16.7109375" customWidth="1"/>
    <col min="8454" max="8454" width="13.42578125" customWidth="1"/>
    <col min="8455" max="8455" width="12.28515625" bestFit="1" customWidth="1"/>
    <col min="8705" max="8705" width="5.7109375" customWidth="1"/>
    <col min="8706" max="8706" width="11.5703125" customWidth="1"/>
    <col min="8707" max="8707" width="45.7109375" customWidth="1"/>
    <col min="8708" max="8709" width="16.7109375" customWidth="1"/>
    <col min="8710" max="8710" width="13.42578125" customWidth="1"/>
    <col min="8711" max="8711" width="12.28515625" bestFit="1" customWidth="1"/>
    <col min="8961" max="8961" width="5.7109375" customWidth="1"/>
    <col min="8962" max="8962" width="11.5703125" customWidth="1"/>
    <col min="8963" max="8963" width="45.7109375" customWidth="1"/>
    <col min="8964" max="8965" width="16.7109375" customWidth="1"/>
    <col min="8966" max="8966" width="13.42578125" customWidth="1"/>
    <col min="8967" max="8967" width="12.28515625" bestFit="1" customWidth="1"/>
    <col min="9217" max="9217" width="5.7109375" customWidth="1"/>
    <col min="9218" max="9218" width="11.5703125" customWidth="1"/>
    <col min="9219" max="9219" width="45.7109375" customWidth="1"/>
    <col min="9220" max="9221" width="16.7109375" customWidth="1"/>
    <col min="9222" max="9222" width="13.42578125" customWidth="1"/>
    <col min="9223" max="9223" width="12.28515625" bestFit="1" customWidth="1"/>
    <col min="9473" max="9473" width="5.7109375" customWidth="1"/>
    <col min="9474" max="9474" width="11.5703125" customWidth="1"/>
    <col min="9475" max="9475" width="45.7109375" customWidth="1"/>
    <col min="9476" max="9477" width="16.7109375" customWidth="1"/>
    <col min="9478" max="9478" width="13.42578125" customWidth="1"/>
    <col min="9479" max="9479" width="12.28515625" bestFit="1" customWidth="1"/>
    <col min="9729" max="9729" width="5.7109375" customWidth="1"/>
    <col min="9730" max="9730" width="11.5703125" customWidth="1"/>
    <col min="9731" max="9731" width="45.7109375" customWidth="1"/>
    <col min="9732" max="9733" width="16.7109375" customWidth="1"/>
    <col min="9734" max="9734" width="13.42578125" customWidth="1"/>
    <col min="9735" max="9735" width="12.28515625" bestFit="1" customWidth="1"/>
    <col min="9985" max="9985" width="5.7109375" customWidth="1"/>
    <col min="9986" max="9986" width="11.5703125" customWidth="1"/>
    <col min="9987" max="9987" width="45.7109375" customWidth="1"/>
    <col min="9988" max="9989" width="16.7109375" customWidth="1"/>
    <col min="9990" max="9990" width="13.42578125" customWidth="1"/>
    <col min="9991" max="9991" width="12.28515625" bestFit="1" customWidth="1"/>
    <col min="10241" max="10241" width="5.7109375" customWidth="1"/>
    <col min="10242" max="10242" width="11.5703125" customWidth="1"/>
    <col min="10243" max="10243" width="45.7109375" customWidth="1"/>
    <col min="10244" max="10245" width="16.7109375" customWidth="1"/>
    <col min="10246" max="10246" width="13.42578125" customWidth="1"/>
    <col min="10247" max="10247" width="12.28515625" bestFit="1" customWidth="1"/>
    <col min="10497" max="10497" width="5.7109375" customWidth="1"/>
    <col min="10498" max="10498" width="11.5703125" customWidth="1"/>
    <col min="10499" max="10499" width="45.7109375" customWidth="1"/>
    <col min="10500" max="10501" width="16.7109375" customWidth="1"/>
    <col min="10502" max="10502" width="13.42578125" customWidth="1"/>
    <col min="10503" max="10503" width="12.28515625" bestFit="1" customWidth="1"/>
    <col min="10753" max="10753" width="5.7109375" customWidth="1"/>
    <col min="10754" max="10754" width="11.5703125" customWidth="1"/>
    <col min="10755" max="10755" width="45.7109375" customWidth="1"/>
    <col min="10756" max="10757" width="16.7109375" customWidth="1"/>
    <col min="10758" max="10758" width="13.42578125" customWidth="1"/>
    <col min="10759" max="10759" width="12.28515625" bestFit="1" customWidth="1"/>
    <col min="11009" max="11009" width="5.7109375" customWidth="1"/>
    <col min="11010" max="11010" width="11.5703125" customWidth="1"/>
    <col min="11011" max="11011" width="45.7109375" customWidth="1"/>
    <col min="11012" max="11013" width="16.7109375" customWidth="1"/>
    <col min="11014" max="11014" width="13.42578125" customWidth="1"/>
    <col min="11015" max="11015" width="12.28515625" bestFit="1" customWidth="1"/>
    <col min="11265" max="11265" width="5.7109375" customWidth="1"/>
    <col min="11266" max="11266" width="11.5703125" customWidth="1"/>
    <col min="11267" max="11267" width="45.7109375" customWidth="1"/>
    <col min="11268" max="11269" width="16.7109375" customWidth="1"/>
    <col min="11270" max="11270" width="13.42578125" customWidth="1"/>
    <col min="11271" max="11271" width="12.28515625" bestFit="1" customWidth="1"/>
    <col min="11521" max="11521" width="5.7109375" customWidth="1"/>
    <col min="11522" max="11522" width="11.5703125" customWidth="1"/>
    <col min="11523" max="11523" width="45.7109375" customWidth="1"/>
    <col min="11524" max="11525" width="16.7109375" customWidth="1"/>
    <col min="11526" max="11526" width="13.42578125" customWidth="1"/>
    <col min="11527" max="11527" width="12.28515625" bestFit="1" customWidth="1"/>
    <col min="11777" max="11777" width="5.7109375" customWidth="1"/>
    <col min="11778" max="11778" width="11.5703125" customWidth="1"/>
    <col min="11779" max="11779" width="45.7109375" customWidth="1"/>
    <col min="11780" max="11781" width="16.7109375" customWidth="1"/>
    <col min="11782" max="11782" width="13.42578125" customWidth="1"/>
    <col min="11783" max="11783" width="12.28515625" bestFit="1" customWidth="1"/>
    <col min="12033" max="12033" width="5.7109375" customWidth="1"/>
    <col min="12034" max="12034" width="11.5703125" customWidth="1"/>
    <col min="12035" max="12035" width="45.7109375" customWidth="1"/>
    <col min="12036" max="12037" width="16.7109375" customWidth="1"/>
    <col min="12038" max="12038" width="13.42578125" customWidth="1"/>
    <col min="12039" max="12039" width="12.28515625" bestFit="1" customWidth="1"/>
    <col min="12289" max="12289" width="5.7109375" customWidth="1"/>
    <col min="12290" max="12290" width="11.5703125" customWidth="1"/>
    <col min="12291" max="12291" width="45.7109375" customWidth="1"/>
    <col min="12292" max="12293" width="16.7109375" customWidth="1"/>
    <col min="12294" max="12294" width="13.42578125" customWidth="1"/>
    <col min="12295" max="12295" width="12.28515625" bestFit="1" customWidth="1"/>
    <col min="12545" max="12545" width="5.7109375" customWidth="1"/>
    <col min="12546" max="12546" width="11.5703125" customWidth="1"/>
    <col min="12547" max="12547" width="45.7109375" customWidth="1"/>
    <col min="12548" max="12549" width="16.7109375" customWidth="1"/>
    <col min="12550" max="12550" width="13.42578125" customWidth="1"/>
    <col min="12551" max="12551" width="12.28515625" bestFit="1" customWidth="1"/>
    <col min="12801" max="12801" width="5.7109375" customWidth="1"/>
    <col min="12802" max="12802" width="11.5703125" customWidth="1"/>
    <col min="12803" max="12803" width="45.7109375" customWidth="1"/>
    <col min="12804" max="12805" width="16.7109375" customWidth="1"/>
    <col min="12806" max="12806" width="13.42578125" customWidth="1"/>
    <col min="12807" max="12807" width="12.28515625" bestFit="1" customWidth="1"/>
    <col min="13057" max="13057" width="5.7109375" customWidth="1"/>
    <col min="13058" max="13058" width="11.5703125" customWidth="1"/>
    <col min="13059" max="13059" width="45.7109375" customWidth="1"/>
    <col min="13060" max="13061" width="16.7109375" customWidth="1"/>
    <col min="13062" max="13062" width="13.42578125" customWidth="1"/>
    <col min="13063" max="13063" width="12.28515625" bestFit="1" customWidth="1"/>
    <col min="13313" max="13313" width="5.7109375" customWidth="1"/>
    <col min="13314" max="13314" width="11.5703125" customWidth="1"/>
    <col min="13315" max="13315" width="45.7109375" customWidth="1"/>
    <col min="13316" max="13317" width="16.7109375" customWidth="1"/>
    <col min="13318" max="13318" width="13.42578125" customWidth="1"/>
    <col min="13319" max="13319" width="12.28515625" bestFit="1" customWidth="1"/>
    <col min="13569" max="13569" width="5.7109375" customWidth="1"/>
    <col min="13570" max="13570" width="11.5703125" customWidth="1"/>
    <col min="13571" max="13571" width="45.7109375" customWidth="1"/>
    <col min="13572" max="13573" width="16.7109375" customWidth="1"/>
    <col min="13574" max="13574" width="13.42578125" customWidth="1"/>
    <col min="13575" max="13575" width="12.28515625" bestFit="1" customWidth="1"/>
    <col min="13825" max="13825" width="5.7109375" customWidth="1"/>
    <col min="13826" max="13826" width="11.5703125" customWidth="1"/>
    <col min="13827" max="13827" width="45.7109375" customWidth="1"/>
    <col min="13828" max="13829" width="16.7109375" customWidth="1"/>
    <col min="13830" max="13830" width="13.42578125" customWidth="1"/>
    <col min="13831" max="13831" width="12.28515625" bestFit="1" customWidth="1"/>
    <col min="14081" max="14081" width="5.7109375" customWidth="1"/>
    <col min="14082" max="14082" width="11.5703125" customWidth="1"/>
    <col min="14083" max="14083" width="45.7109375" customWidth="1"/>
    <col min="14084" max="14085" width="16.7109375" customWidth="1"/>
    <col min="14086" max="14086" width="13.42578125" customWidth="1"/>
    <col min="14087" max="14087" width="12.28515625" bestFit="1" customWidth="1"/>
    <col min="14337" max="14337" width="5.7109375" customWidth="1"/>
    <col min="14338" max="14338" width="11.5703125" customWidth="1"/>
    <col min="14339" max="14339" width="45.7109375" customWidth="1"/>
    <col min="14340" max="14341" width="16.7109375" customWidth="1"/>
    <col min="14342" max="14342" width="13.42578125" customWidth="1"/>
    <col min="14343" max="14343" width="12.28515625" bestFit="1" customWidth="1"/>
    <col min="14593" max="14593" width="5.7109375" customWidth="1"/>
    <col min="14594" max="14594" width="11.5703125" customWidth="1"/>
    <col min="14595" max="14595" width="45.7109375" customWidth="1"/>
    <col min="14596" max="14597" width="16.7109375" customWidth="1"/>
    <col min="14598" max="14598" width="13.42578125" customWidth="1"/>
    <col min="14599" max="14599" width="12.28515625" bestFit="1" customWidth="1"/>
    <col min="14849" max="14849" width="5.7109375" customWidth="1"/>
    <col min="14850" max="14850" width="11.5703125" customWidth="1"/>
    <col min="14851" max="14851" width="45.7109375" customWidth="1"/>
    <col min="14852" max="14853" width="16.7109375" customWidth="1"/>
    <col min="14854" max="14854" width="13.42578125" customWidth="1"/>
    <col min="14855" max="14855" width="12.28515625" bestFit="1" customWidth="1"/>
    <col min="15105" max="15105" width="5.7109375" customWidth="1"/>
    <col min="15106" max="15106" width="11.5703125" customWidth="1"/>
    <col min="15107" max="15107" width="45.7109375" customWidth="1"/>
    <col min="15108" max="15109" width="16.7109375" customWidth="1"/>
    <col min="15110" max="15110" width="13.42578125" customWidth="1"/>
    <col min="15111" max="15111" width="12.28515625" bestFit="1" customWidth="1"/>
    <col min="15361" max="15361" width="5.7109375" customWidth="1"/>
    <col min="15362" max="15362" width="11.5703125" customWidth="1"/>
    <col min="15363" max="15363" width="45.7109375" customWidth="1"/>
    <col min="15364" max="15365" width="16.7109375" customWidth="1"/>
    <col min="15366" max="15366" width="13.42578125" customWidth="1"/>
    <col min="15367" max="15367" width="12.28515625" bestFit="1" customWidth="1"/>
    <col min="15617" max="15617" width="5.7109375" customWidth="1"/>
    <col min="15618" max="15618" width="11.5703125" customWidth="1"/>
    <col min="15619" max="15619" width="45.7109375" customWidth="1"/>
    <col min="15620" max="15621" width="16.7109375" customWidth="1"/>
    <col min="15622" max="15622" width="13.42578125" customWidth="1"/>
    <col min="15623" max="15623" width="12.28515625" bestFit="1" customWidth="1"/>
    <col min="15873" max="15873" width="5.7109375" customWidth="1"/>
    <col min="15874" max="15874" width="11.5703125" customWidth="1"/>
    <col min="15875" max="15875" width="45.7109375" customWidth="1"/>
    <col min="15876" max="15877" width="16.7109375" customWidth="1"/>
    <col min="15878" max="15878" width="13.42578125" customWidth="1"/>
    <col min="15879" max="15879" width="12.28515625" bestFit="1" customWidth="1"/>
    <col min="16129" max="16129" width="5.7109375" customWidth="1"/>
    <col min="16130" max="16130" width="11.5703125" customWidth="1"/>
    <col min="16131" max="16131" width="45.7109375" customWidth="1"/>
    <col min="16132" max="16133" width="16.7109375" customWidth="1"/>
    <col min="16134" max="16134" width="13.42578125" customWidth="1"/>
    <col min="16135" max="16135" width="12.28515625" bestFit="1" customWidth="1"/>
  </cols>
  <sheetData>
    <row r="1" spans="1:7" ht="15" customHeight="1" x14ac:dyDescent="0.2">
      <c r="D1" s="221"/>
      <c r="E1" s="222">
        <v>45443</v>
      </c>
    </row>
    <row r="2" spans="1:7" ht="15" customHeight="1" x14ac:dyDescent="0.2">
      <c r="D2" s="132" t="s">
        <v>9</v>
      </c>
      <c r="E2" s="132" t="s">
        <v>123</v>
      </c>
    </row>
    <row r="3" spans="1:7" ht="20.100000000000001" customHeight="1" x14ac:dyDescent="0.2">
      <c r="B3" s="247" t="s">
        <v>161</v>
      </c>
      <c r="C3" s="247"/>
      <c r="D3" s="247"/>
      <c r="E3" s="223"/>
    </row>
    <row r="4" spans="1:7" ht="20.100000000000001" customHeight="1" x14ac:dyDescent="0.2">
      <c r="B4" s="247" t="s">
        <v>154</v>
      </c>
      <c r="C4" s="247"/>
      <c r="D4" s="247"/>
      <c r="E4" s="223"/>
    </row>
    <row r="5" spans="1:7" ht="20.100000000000001" customHeight="1" x14ac:dyDescent="0.2"/>
    <row r="6" spans="1:7" ht="19.5" customHeight="1" x14ac:dyDescent="0.2">
      <c r="A6" s="57"/>
      <c r="B6" s="224" t="s">
        <v>155</v>
      </c>
      <c r="C6" s="6"/>
      <c r="E6" s="3" t="s">
        <v>156</v>
      </c>
    </row>
    <row r="7" spans="1:7" ht="18" customHeight="1" x14ac:dyDescent="0.2">
      <c r="A7" s="182"/>
      <c r="B7" s="224" t="s">
        <v>157</v>
      </c>
      <c r="C7" s="57"/>
      <c r="D7" s="57"/>
      <c r="E7" s="57" t="s">
        <v>158</v>
      </c>
    </row>
    <row r="8" spans="1:7" ht="21.75" customHeight="1" x14ac:dyDescent="0.2">
      <c r="A8" s="184"/>
      <c r="B8" s="224" t="s">
        <v>159</v>
      </c>
      <c r="C8" s="120"/>
      <c r="D8" s="23"/>
      <c r="E8" s="24" t="s">
        <v>158</v>
      </c>
    </row>
    <row r="9" spans="1:7" ht="20.25" customHeight="1" x14ac:dyDescent="0.2">
      <c r="A9" s="126"/>
      <c r="B9" s="224" t="s">
        <v>160</v>
      </c>
      <c r="C9" s="72"/>
      <c r="D9" s="73"/>
      <c r="E9" s="24" t="s">
        <v>158</v>
      </c>
      <c r="F9" s="225"/>
    </row>
    <row r="10" spans="1:7" ht="20.100000000000001" customHeight="1" x14ac:dyDescent="0.35">
      <c r="A10" s="126"/>
      <c r="C10" s="72"/>
      <c r="D10" s="73"/>
      <c r="E10" s="15"/>
      <c r="F10" s="15"/>
      <c r="G10" s="226"/>
    </row>
    <row r="11" spans="1:7" ht="20.100000000000001" customHeight="1" x14ac:dyDescent="0.35">
      <c r="A11" s="126"/>
      <c r="B11" s="57"/>
      <c r="C11" s="72"/>
      <c r="D11" s="73"/>
      <c r="E11" s="15"/>
      <c r="F11" s="15"/>
      <c r="G11" s="226"/>
    </row>
    <row r="12" spans="1:7" ht="20.100000000000001" customHeight="1" x14ac:dyDescent="0.35">
      <c r="A12" s="126"/>
      <c r="B12" s="183" t="s">
        <v>154</v>
      </c>
      <c r="C12" s="72"/>
      <c r="D12" s="73"/>
      <c r="E12" s="15"/>
      <c r="F12" s="15"/>
      <c r="G12" s="226"/>
    </row>
    <row r="13" spans="1:7" ht="20.100000000000001" customHeight="1" x14ac:dyDescent="0.35">
      <c r="A13" s="126"/>
      <c r="B13" s="184" t="s">
        <v>166</v>
      </c>
      <c r="C13" s="186"/>
      <c r="D13" s="187"/>
      <c r="E13" s="15" t="s">
        <v>8</v>
      </c>
      <c r="F13" s="15"/>
      <c r="G13" s="226"/>
    </row>
    <row r="14" spans="1:7" ht="20.100000000000001" customHeight="1" x14ac:dyDescent="0.35">
      <c r="A14" s="126"/>
      <c r="B14" s="184" t="s">
        <v>198</v>
      </c>
      <c r="C14" s="186"/>
      <c r="D14" s="187"/>
      <c r="E14" s="15" t="s">
        <v>8</v>
      </c>
      <c r="F14" s="15"/>
      <c r="G14" s="226"/>
    </row>
    <row r="15" spans="1:7" ht="18.75" customHeight="1" x14ac:dyDescent="0.35">
      <c r="A15" s="126"/>
      <c r="B15" s="133" t="s">
        <v>170</v>
      </c>
      <c r="C15" s="72"/>
      <c r="D15" s="188"/>
      <c r="E15" s="15" t="s">
        <v>8</v>
      </c>
      <c r="F15" s="15"/>
      <c r="G15" s="226"/>
    </row>
    <row r="16" spans="1:7" ht="20.100000000000001" customHeight="1" x14ac:dyDescent="0.35">
      <c r="A16" s="126"/>
      <c r="B16" s="184" t="s">
        <v>167</v>
      </c>
      <c r="C16" s="186"/>
      <c r="D16" s="187"/>
      <c r="E16" s="15" t="s">
        <v>8</v>
      </c>
      <c r="F16" s="15"/>
      <c r="G16" s="226"/>
    </row>
    <row r="17" spans="1:7" ht="18.75" customHeight="1" x14ac:dyDescent="0.35">
      <c r="A17" s="126"/>
      <c r="B17" s="133" t="s">
        <v>168</v>
      </c>
      <c r="C17" s="72"/>
      <c r="D17" s="188"/>
      <c r="E17" s="15" t="s">
        <v>8</v>
      </c>
      <c r="F17" s="15"/>
      <c r="G17" s="226"/>
    </row>
    <row r="18" spans="1:7" ht="18.75" customHeight="1" x14ac:dyDescent="0.35">
      <c r="A18" s="126"/>
      <c r="B18" s="133" t="s">
        <v>169</v>
      </c>
      <c r="C18" s="72"/>
      <c r="D18" s="188"/>
      <c r="E18" s="15" t="s">
        <v>8</v>
      </c>
      <c r="F18" s="15"/>
      <c r="G18" s="226"/>
    </row>
    <row r="19" spans="1:7" ht="21" customHeight="1" x14ac:dyDescent="0.35">
      <c r="A19" s="126"/>
      <c r="B19" s="185"/>
      <c r="C19" s="72"/>
      <c r="D19" s="188"/>
      <c r="E19" s="128"/>
      <c r="F19" s="15"/>
      <c r="G19" s="226"/>
    </row>
    <row r="20" spans="1:7" ht="19.5" customHeight="1" x14ac:dyDescent="0.35">
      <c r="A20" s="126"/>
      <c r="B20" s="133"/>
      <c r="C20" s="72"/>
      <c r="D20" s="188" t="s">
        <v>72</v>
      </c>
      <c r="E20" s="15" t="s">
        <v>8</v>
      </c>
      <c r="F20" s="15"/>
      <c r="G20" s="226"/>
    </row>
    <row r="21" spans="1:7" ht="16.5" customHeight="1" x14ac:dyDescent="0.35">
      <c r="A21" s="33"/>
      <c r="B21" s="248"/>
      <c r="C21" s="248"/>
      <c r="D21" s="188"/>
      <c r="E21" s="15"/>
      <c r="F21" s="15"/>
      <c r="G21" s="226"/>
    </row>
    <row r="22" spans="1:7" ht="15" customHeight="1" x14ac:dyDescent="0.35">
      <c r="A22" s="227" t="s">
        <v>22</v>
      </c>
      <c r="B22" s="133"/>
      <c r="C22" s="178"/>
      <c r="D22" s="188"/>
      <c r="E22" s="15"/>
      <c r="F22" s="15"/>
      <c r="G22" s="226"/>
    </row>
    <row r="23" spans="1:7" ht="15" customHeight="1" x14ac:dyDescent="0.35">
      <c r="A23" s="227"/>
      <c r="B23" s="133"/>
      <c r="C23" s="178"/>
      <c r="D23" s="188"/>
      <c r="E23" s="15"/>
      <c r="F23" s="15"/>
      <c r="G23" s="226"/>
    </row>
    <row r="24" spans="1:7" ht="28.5" customHeight="1" x14ac:dyDescent="0.2">
      <c r="A24" s="129" t="s">
        <v>24</v>
      </c>
      <c r="B24" s="252" t="s">
        <v>236</v>
      </c>
      <c r="C24" s="252"/>
      <c r="D24" s="252"/>
      <c r="E24" s="252"/>
    </row>
    <row r="25" spans="1:7" ht="15" customHeight="1" x14ac:dyDescent="0.2">
      <c r="A25" s="227"/>
      <c r="B25" s="229"/>
      <c r="C25" s="229"/>
      <c r="D25" s="229"/>
      <c r="E25" s="229"/>
    </row>
    <row r="26" spans="1:7" ht="52.5" customHeight="1" x14ac:dyDescent="0.2">
      <c r="A26" s="129" t="s">
        <v>25</v>
      </c>
      <c r="B26" s="249" t="s">
        <v>14</v>
      </c>
      <c r="C26" s="250"/>
      <c r="D26" s="250"/>
      <c r="E26" s="251"/>
    </row>
    <row r="27" spans="1:7" x14ac:dyDescent="0.2">
      <c r="A27" s="189"/>
      <c r="B27" s="190"/>
      <c r="C27" s="191"/>
      <c r="D27" s="191"/>
    </row>
    <row r="28" spans="1:7" ht="69" customHeight="1" x14ac:dyDescent="0.2">
      <c r="A28" s="129" t="s">
        <v>26</v>
      </c>
      <c r="B28" s="250" t="s">
        <v>14</v>
      </c>
      <c r="C28" s="250"/>
      <c r="D28" s="250"/>
      <c r="E28" s="250"/>
    </row>
    <row r="29" spans="1:7" ht="16.5" customHeight="1" x14ac:dyDescent="0.2">
      <c r="B29" s="130"/>
      <c r="C29" s="130"/>
      <c r="D29" s="130"/>
      <c r="E29" s="130"/>
    </row>
    <row r="30" spans="1:7" ht="35.1" customHeight="1" x14ac:dyDescent="0.2">
      <c r="B30" s="228"/>
      <c r="D30" s="33" t="s">
        <v>3</v>
      </c>
      <c r="E30" s="1"/>
    </row>
    <row r="31" spans="1:7" ht="11.1" customHeight="1" x14ac:dyDescent="0.2">
      <c r="B31" s="152"/>
      <c r="D31" s="33" t="s">
        <v>4</v>
      </c>
      <c r="E31" s="2"/>
    </row>
    <row r="32" spans="1:7" ht="47.45" customHeight="1" x14ac:dyDescent="0.2"/>
    <row r="33" ht="47.45" customHeight="1" x14ac:dyDescent="0.2"/>
    <row r="34" ht="15" customHeight="1" x14ac:dyDescent="0.2"/>
    <row r="35" ht="15" customHeight="1" x14ac:dyDescent="0.2"/>
    <row r="36" ht="12.75" customHeight="1" x14ac:dyDescent="0.2"/>
    <row r="37" ht="11.1" customHeight="1" x14ac:dyDescent="0.2"/>
  </sheetData>
  <mergeCells count="6">
    <mergeCell ref="B3:D3"/>
    <mergeCell ref="B4:D4"/>
    <mergeCell ref="B21:C21"/>
    <mergeCell ref="B26:E26"/>
    <mergeCell ref="B28:E28"/>
    <mergeCell ref="B24:E24"/>
  </mergeCells>
  <printOptions horizontalCentered="1"/>
  <pageMargins left="0.25" right="0.25" top="0.52" bottom="0.25" header="0.5" footer="0.3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G29"/>
  <sheetViews>
    <sheetView view="pageBreakPreview" zoomScaleNormal="100" zoomScaleSheetLayoutView="100" workbookViewId="0">
      <selection activeCell="B11" sqref="B11"/>
    </sheetView>
  </sheetViews>
  <sheetFormatPr defaultRowHeight="12.75" x14ac:dyDescent="0.2"/>
  <cols>
    <col min="1" max="1" width="5.7109375" customWidth="1"/>
    <col min="2" max="2" width="33.7109375" customWidth="1"/>
    <col min="3" max="3" width="18.28515625" bestFit="1" customWidth="1"/>
    <col min="4" max="4" width="15.7109375" customWidth="1"/>
    <col min="5" max="5" width="15.7109375" hidden="1" customWidth="1"/>
    <col min="6" max="6" width="16.7109375" style="3" customWidth="1"/>
    <col min="7" max="7" width="16.7109375" customWidth="1"/>
  </cols>
  <sheetData>
    <row r="1" spans="1:7" x14ac:dyDescent="0.2">
      <c r="F1"/>
      <c r="G1" s="16" t="e">
        <f>#REF!</f>
        <v>#REF!</v>
      </c>
    </row>
    <row r="2" spans="1:7" x14ac:dyDescent="0.2">
      <c r="F2" s="17" t="s">
        <v>9</v>
      </c>
      <c r="G2" s="5" t="e">
        <f>#REF!</f>
        <v>#REF!</v>
      </c>
    </row>
    <row r="3" spans="1:7" ht="20.100000000000001" customHeight="1" x14ac:dyDescent="0.2">
      <c r="B3" s="254" t="s">
        <v>21</v>
      </c>
      <c r="C3" s="254"/>
      <c r="D3" s="254"/>
      <c r="E3" s="254"/>
      <c r="F3" s="254"/>
      <c r="G3" s="254"/>
    </row>
    <row r="4" spans="1:7" ht="20.100000000000001" customHeight="1" x14ac:dyDescent="0.25">
      <c r="B4" s="259" t="e">
        <f>#REF!</f>
        <v>#REF!</v>
      </c>
      <c r="C4" s="259"/>
      <c r="D4" s="259"/>
      <c r="E4" s="259"/>
      <c r="F4" s="259"/>
      <c r="G4" s="259"/>
    </row>
    <row r="5" spans="1:7" ht="20.100000000000001" customHeight="1" x14ac:dyDescent="0.25">
      <c r="B5" s="259" t="s">
        <v>35</v>
      </c>
      <c r="C5" s="259"/>
      <c r="D5" s="259"/>
      <c r="E5" s="259"/>
      <c r="F5" s="259"/>
      <c r="G5" s="259"/>
    </row>
    <row r="6" spans="1:7" ht="12.75" customHeight="1" x14ac:dyDescent="0.2"/>
    <row r="7" spans="1:7" ht="12.75" customHeight="1" thickBot="1" x14ac:dyDescent="0.25">
      <c r="A7" s="5" t="s">
        <v>23</v>
      </c>
      <c r="C7" s="6"/>
      <c r="D7" s="6"/>
    </row>
    <row r="8" spans="1:7" ht="26.25" customHeight="1" thickBot="1" x14ac:dyDescent="0.25">
      <c r="A8" s="56" t="s">
        <v>10</v>
      </c>
      <c r="B8" s="39" t="s">
        <v>11</v>
      </c>
      <c r="C8" s="40" t="s">
        <v>2</v>
      </c>
      <c r="D8" s="13" t="s">
        <v>28</v>
      </c>
      <c r="E8" s="13" t="s">
        <v>19</v>
      </c>
      <c r="F8" s="41" t="s">
        <v>12</v>
      </c>
      <c r="G8" s="42" t="s">
        <v>13</v>
      </c>
    </row>
    <row r="9" spans="1:7" ht="9.9499999999999993" customHeight="1" x14ac:dyDescent="0.2">
      <c r="A9" s="52"/>
      <c r="B9" s="44"/>
      <c r="C9" s="45"/>
      <c r="D9" s="46"/>
      <c r="E9" s="46"/>
      <c r="F9" s="47"/>
      <c r="G9" s="48"/>
    </row>
    <row r="10" spans="1:7" ht="19.5" customHeight="1" x14ac:dyDescent="0.35">
      <c r="A10" s="61">
        <v>1</v>
      </c>
      <c r="B10" s="62" t="s">
        <v>29</v>
      </c>
      <c r="C10" s="63" t="s">
        <v>0</v>
      </c>
      <c r="D10" s="60"/>
      <c r="E10" s="51"/>
      <c r="F10" s="15" t="s">
        <v>8</v>
      </c>
      <c r="G10" s="35" t="s">
        <v>8</v>
      </c>
    </row>
    <row r="11" spans="1:7" ht="19.5" customHeight="1" x14ac:dyDescent="0.35">
      <c r="A11" s="61">
        <v>2</v>
      </c>
      <c r="B11" s="62" t="s">
        <v>30</v>
      </c>
      <c r="C11" s="63" t="s">
        <v>1</v>
      </c>
      <c r="D11" s="59"/>
      <c r="E11" s="51"/>
      <c r="F11" s="15" t="s">
        <v>8</v>
      </c>
      <c r="G11" s="35" t="s">
        <v>8</v>
      </c>
    </row>
    <row r="12" spans="1:7" ht="19.5" customHeight="1" x14ac:dyDescent="0.35">
      <c r="A12" s="61">
        <v>3</v>
      </c>
      <c r="B12" s="62" t="s">
        <v>33</v>
      </c>
      <c r="C12" s="63" t="s">
        <v>0</v>
      </c>
      <c r="D12" s="59"/>
      <c r="E12" s="51"/>
      <c r="F12" s="15" t="s">
        <v>8</v>
      </c>
      <c r="G12" s="35" t="s">
        <v>8</v>
      </c>
    </row>
    <row r="13" spans="1:7" ht="19.5" customHeight="1" x14ac:dyDescent="0.35">
      <c r="A13" s="61">
        <v>4</v>
      </c>
      <c r="B13" s="62" t="s">
        <v>18</v>
      </c>
      <c r="C13" s="63" t="s">
        <v>1</v>
      </c>
      <c r="D13" s="59"/>
      <c r="E13" s="51"/>
      <c r="F13" s="15" t="s">
        <v>8</v>
      </c>
      <c r="G13" s="35" t="s">
        <v>8</v>
      </c>
    </row>
    <row r="14" spans="1:7" ht="19.5" customHeight="1" x14ac:dyDescent="0.35">
      <c r="A14" s="61">
        <v>5</v>
      </c>
      <c r="B14" s="62" t="s">
        <v>34</v>
      </c>
      <c r="C14" s="63" t="s">
        <v>0</v>
      </c>
      <c r="D14" s="59"/>
      <c r="E14" s="51"/>
      <c r="F14" s="15" t="s">
        <v>8</v>
      </c>
      <c r="G14" s="35" t="s">
        <v>8</v>
      </c>
    </row>
    <row r="15" spans="1:7" ht="9.9499999999999993" customHeight="1" thickBot="1" x14ac:dyDescent="0.4">
      <c r="A15" s="43"/>
      <c r="B15" s="49"/>
      <c r="C15" s="50"/>
      <c r="D15" s="50"/>
      <c r="E15" s="50"/>
      <c r="F15" s="26"/>
      <c r="G15" s="36"/>
    </row>
    <row r="16" spans="1:7" ht="20.25" customHeight="1" x14ac:dyDescent="0.35">
      <c r="A16" s="7"/>
      <c r="B16" s="10"/>
      <c r="C16" s="10"/>
      <c r="D16" s="10"/>
      <c r="E16" s="28"/>
      <c r="F16" s="34" t="s">
        <v>7</v>
      </c>
      <c r="G16" s="15" t="s">
        <v>8</v>
      </c>
    </row>
    <row r="17" spans="1:7" ht="12.95" customHeight="1" x14ac:dyDescent="0.35">
      <c r="A17" s="30" t="s">
        <v>22</v>
      </c>
      <c r="B17" s="30"/>
      <c r="C17" s="30"/>
      <c r="D17" s="30"/>
      <c r="E17" s="30"/>
      <c r="F17" s="34"/>
      <c r="G17" s="15"/>
    </row>
    <row r="18" spans="1:7" ht="12.95" customHeight="1" x14ac:dyDescent="0.35">
      <c r="A18" s="7"/>
      <c r="B18" s="29"/>
      <c r="C18" s="7"/>
      <c r="D18" s="7"/>
      <c r="E18" s="28"/>
      <c r="F18" s="15"/>
      <c r="G18" s="15"/>
    </row>
    <row r="19" spans="1:7" x14ac:dyDescent="0.2">
      <c r="A19" s="58" t="s">
        <v>24</v>
      </c>
      <c r="B19" s="253" t="s">
        <v>31</v>
      </c>
      <c r="C19" s="253"/>
      <c r="D19" s="253"/>
      <c r="E19" s="253"/>
      <c r="F19" s="253"/>
      <c r="G19" s="253"/>
    </row>
    <row r="20" spans="1:7" ht="12.95" customHeight="1" x14ac:dyDescent="0.35">
      <c r="A20" s="7"/>
      <c r="B20" s="29"/>
      <c r="C20" s="7"/>
      <c r="D20" s="7"/>
      <c r="E20" s="28"/>
      <c r="F20" s="15"/>
      <c r="G20" s="15"/>
    </row>
    <row r="21" spans="1:7" x14ac:dyDescent="0.2">
      <c r="A21" s="58" t="s">
        <v>25</v>
      </c>
      <c r="B21" s="253" t="s">
        <v>32</v>
      </c>
      <c r="C21" s="253"/>
      <c r="D21" s="253"/>
      <c r="E21" s="253"/>
      <c r="F21" s="253"/>
      <c r="G21" s="253"/>
    </row>
    <row r="22" spans="1:7" ht="12.95" customHeight="1" x14ac:dyDescent="0.35">
      <c r="A22" s="7"/>
      <c r="B22" s="29"/>
      <c r="C22" s="7"/>
      <c r="D22" s="7"/>
      <c r="E22" s="28"/>
      <c r="F22" s="15"/>
      <c r="G22" s="15"/>
    </row>
    <row r="23" spans="1:7" ht="54" customHeight="1" x14ac:dyDescent="0.2">
      <c r="A23" s="58" t="s">
        <v>26</v>
      </c>
      <c r="B23" s="253" t="s">
        <v>20</v>
      </c>
      <c r="C23" s="253"/>
      <c r="D23" s="253"/>
      <c r="E23" s="253"/>
      <c r="F23" s="253"/>
      <c r="G23" s="253"/>
    </row>
    <row r="24" spans="1:7" ht="12.75" customHeight="1" x14ac:dyDescent="0.2"/>
    <row r="25" spans="1:7" ht="80.25" customHeight="1" x14ac:dyDescent="0.2">
      <c r="A25" s="58" t="s">
        <v>27</v>
      </c>
      <c r="B25" s="253" t="s">
        <v>15</v>
      </c>
      <c r="C25" s="253"/>
      <c r="D25" s="253"/>
      <c r="E25" s="253"/>
      <c r="F25" s="253"/>
      <c r="G25" s="253"/>
    </row>
    <row r="27" spans="1:7" x14ac:dyDescent="0.2">
      <c r="F27" s="33" t="s">
        <v>3</v>
      </c>
      <c r="G27" s="1"/>
    </row>
    <row r="28" spans="1:7" x14ac:dyDescent="0.2">
      <c r="F28" s="33" t="s">
        <v>4</v>
      </c>
      <c r="G28" s="2"/>
    </row>
    <row r="29" spans="1:7" x14ac:dyDescent="0.2">
      <c r="F29"/>
    </row>
  </sheetData>
  <mergeCells count="7">
    <mergeCell ref="B3:G3"/>
    <mergeCell ref="B4:G4"/>
    <mergeCell ref="B5:G5"/>
    <mergeCell ref="B23:G23"/>
    <mergeCell ref="B25:G25"/>
    <mergeCell ref="B19:G19"/>
    <mergeCell ref="B21:G21"/>
  </mergeCells>
  <printOptions horizontalCentered="1"/>
  <pageMargins left="0.5" right="0.5" top="0.52" bottom="0.25" header="0.5" footer="0.35"/>
  <pageSetup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G29"/>
  <sheetViews>
    <sheetView view="pageBreakPreview" zoomScaleNormal="100" zoomScaleSheetLayoutView="100" workbookViewId="0">
      <selection activeCell="D19" sqref="D19"/>
    </sheetView>
  </sheetViews>
  <sheetFormatPr defaultRowHeight="12.75" x14ac:dyDescent="0.2"/>
  <cols>
    <col min="1" max="1" width="5.7109375" customWidth="1"/>
    <col min="2" max="2" width="39.7109375" customWidth="1"/>
    <col min="3" max="4" width="15.7109375" customWidth="1"/>
    <col min="5" max="5" width="15.7109375" hidden="1" customWidth="1"/>
    <col min="6" max="6" width="15.7109375" style="3" customWidth="1"/>
    <col min="7" max="7" width="15.7109375" customWidth="1"/>
  </cols>
  <sheetData>
    <row r="1" spans="1:7" ht="18" x14ac:dyDescent="0.2">
      <c r="B1" s="254" t="str">
        <f>'BID SUMMARY'!B4</f>
        <v>GATEHOUSE SUBDIVISION UNIT 2</v>
      </c>
      <c r="C1" s="254"/>
      <c r="D1" s="254"/>
      <c r="E1" s="254"/>
      <c r="F1" s="254"/>
      <c r="G1" s="254"/>
    </row>
    <row r="2" spans="1:7" x14ac:dyDescent="0.2">
      <c r="B2" s="75"/>
      <c r="C2" s="76"/>
      <c r="D2" s="76"/>
      <c r="E2" s="76"/>
      <c r="F2" s="74" t="s">
        <v>9</v>
      </c>
      <c r="G2" s="76" t="str">
        <f>'BID SUMMARY'!E2</f>
        <v>314-52-02</v>
      </c>
    </row>
    <row r="3" spans="1:7" ht="20.100000000000001" customHeight="1" x14ac:dyDescent="0.2">
      <c r="B3" s="254" t="s">
        <v>161</v>
      </c>
      <c r="C3" s="254"/>
      <c r="D3" s="254"/>
      <c r="E3" s="254"/>
      <c r="F3" s="254"/>
      <c r="G3" s="254"/>
    </row>
    <row r="4" spans="1:7" ht="20.100000000000001" customHeight="1" x14ac:dyDescent="0.2">
      <c r="B4" s="254"/>
      <c r="C4" s="254"/>
      <c r="D4" s="254"/>
      <c r="E4" s="254"/>
      <c r="F4" s="254"/>
      <c r="G4" s="254"/>
    </row>
    <row r="5" spans="1:7" ht="20.100000000000001" customHeight="1" x14ac:dyDescent="0.2">
      <c r="B5" s="254" t="s">
        <v>162</v>
      </c>
      <c r="C5" s="254"/>
      <c r="D5" s="254"/>
      <c r="E5" s="254"/>
      <c r="F5" s="254"/>
      <c r="G5" s="254"/>
    </row>
    <row r="6" spans="1:7" ht="20.100000000000001" customHeight="1" x14ac:dyDescent="0.2">
      <c r="B6" s="219"/>
      <c r="C6" s="219"/>
      <c r="D6" s="219"/>
      <c r="E6" s="219"/>
      <c r="F6" s="219"/>
      <c r="G6" s="219"/>
    </row>
    <row r="7" spans="1:7" ht="15" customHeight="1" thickBot="1" x14ac:dyDescent="0.25">
      <c r="B7" s="230" t="s">
        <v>163</v>
      </c>
      <c r="C7" s="57"/>
      <c r="D7" s="57"/>
      <c r="E7" s="57"/>
      <c r="F7" s="4"/>
    </row>
    <row r="8" spans="1:7" ht="26.25" customHeight="1" thickBot="1" x14ac:dyDescent="0.25">
      <c r="A8" s="54" t="s">
        <v>10</v>
      </c>
      <c r="B8" s="21" t="s">
        <v>11</v>
      </c>
      <c r="C8" s="12" t="s">
        <v>2</v>
      </c>
      <c r="D8" s="13" t="s">
        <v>28</v>
      </c>
      <c r="E8" s="13" t="s">
        <v>19</v>
      </c>
      <c r="F8" s="14" t="s">
        <v>12</v>
      </c>
      <c r="G8" s="37" t="s">
        <v>13</v>
      </c>
    </row>
    <row r="9" spans="1:7" ht="19.5" customHeight="1" x14ac:dyDescent="0.2">
      <c r="A9" s="55"/>
      <c r="B9" s="22"/>
      <c r="C9" s="23"/>
      <c r="D9" s="24"/>
      <c r="E9" s="24"/>
      <c r="F9" s="20"/>
      <c r="G9" s="38"/>
    </row>
    <row r="10" spans="1:7" ht="28.5" customHeight="1" x14ac:dyDescent="0.35">
      <c r="A10" s="64">
        <v>1</v>
      </c>
      <c r="B10" s="122" t="s">
        <v>213</v>
      </c>
      <c r="C10" s="123" t="s">
        <v>164</v>
      </c>
      <c r="D10" s="231">
        <v>3.62</v>
      </c>
      <c r="E10" s="67"/>
      <c r="F10" s="15" t="s">
        <v>8</v>
      </c>
      <c r="G10" s="35" t="s">
        <v>8</v>
      </c>
    </row>
    <row r="11" spans="1:7" ht="28.5" customHeight="1" x14ac:dyDescent="0.35">
      <c r="A11" s="64">
        <v>2</v>
      </c>
      <c r="B11" s="122" t="s">
        <v>214</v>
      </c>
      <c r="C11" s="123" t="s">
        <v>164</v>
      </c>
      <c r="D11" s="231">
        <v>10.11</v>
      </c>
      <c r="E11" s="67"/>
      <c r="F11" s="15" t="s">
        <v>8</v>
      </c>
      <c r="G11" s="35" t="s">
        <v>8</v>
      </c>
    </row>
    <row r="12" spans="1:7" ht="28.5" customHeight="1" x14ac:dyDescent="0.35">
      <c r="A12" s="64">
        <v>3</v>
      </c>
      <c r="B12" s="122" t="s">
        <v>215</v>
      </c>
      <c r="C12" s="123" t="s">
        <v>164</v>
      </c>
      <c r="D12" s="231">
        <v>16.989999999999998</v>
      </c>
      <c r="E12" s="67"/>
      <c r="F12" s="15" t="s">
        <v>8</v>
      </c>
      <c r="G12" s="35" t="s">
        <v>8</v>
      </c>
    </row>
    <row r="13" spans="1:7" ht="19.5" customHeight="1" x14ac:dyDescent="0.35">
      <c r="A13" s="64">
        <v>2</v>
      </c>
      <c r="B13" s="68" t="s">
        <v>17</v>
      </c>
      <c r="C13" s="65" t="s">
        <v>6</v>
      </c>
      <c r="D13" s="66">
        <v>1</v>
      </c>
      <c r="E13" s="67"/>
      <c r="F13" s="15" t="s">
        <v>8</v>
      </c>
      <c r="G13" s="35" t="s">
        <v>8</v>
      </c>
    </row>
    <row r="14" spans="1:7" ht="19.5" customHeight="1" x14ac:dyDescent="0.35">
      <c r="A14" s="64">
        <v>3</v>
      </c>
      <c r="B14" s="9" t="s">
        <v>16</v>
      </c>
      <c r="C14" s="10" t="s">
        <v>6</v>
      </c>
      <c r="D14" s="28">
        <v>1</v>
      </c>
      <c r="E14" s="69"/>
      <c r="F14" s="15" t="s">
        <v>8</v>
      </c>
      <c r="G14" s="35" t="s">
        <v>8</v>
      </c>
    </row>
    <row r="15" spans="1:7" ht="19.5" customHeight="1" x14ac:dyDescent="0.35">
      <c r="A15" s="64">
        <v>4</v>
      </c>
      <c r="B15" s="72" t="s">
        <v>165</v>
      </c>
      <c r="C15" s="10" t="s">
        <v>5</v>
      </c>
      <c r="D15" s="28">
        <v>886.2</v>
      </c>
      <c r="E15" s="69"/>
      <c r="F15" s="15" t="s">
        <v>8</v>
      </c>
      <c r="G15" s="35" t="s">
        <v>8</v>
      </c>
    </row>
    <row r="16" spans="1:7" ht="19.5" customHeight="1" x14ac:dyDescent="0.35">
      <c r="A16" s="64">
        <v>5</v>
      </c>
      <c r="B16" s="72" t="s">
        <v>67</v>
      </c>
      <c r="C16" s="73" t="s">
        <v>5</v>
      </c>
      <c r="D16" s="28">
        <v>4833.03</v>
      </c>
      <c r="E16" s="69"/>
      <c r="F16" s="15" t="s">
        <v>8</v>
      </c>
      <c r="G16" s="35" t="s">
        <v>8</v>
      </c>
    </row>
    <row r="17" spans="1:7" ht="19.5" customHeight="1" x14ac:dyDescent="0.35">
      <c r="A17" s="64">
        <v>6</v>
      </c>
      <c r="B17" s="72" t="s">
        <v>37</v>
      </c>
      <c r="C17" s="73" t="s">
        <v>5</v>
      </c>
      <c r="D17" s="28">
        <v>364.66</v>
      </c>
      <c r="E17" s="69"/>
      <c r="F17" s="15" t="s">
        <v>8</v>
      </c>
      <c r="G17" s="35" t="s">
        <v>8</v>
      </c>
    </row>
    <row r="18" spans="1:7" ht="19.5" customHeight="1" thickBot="1" x14ac:dyDescent="0.4">
      <c r="A18" s="43">
        <v>7</v>
      </c>
      <c r="B18" s="70" t="s">
        <v>36</v>
      </c>
      <c r="C18" s="71" t="s">
        <v>5</v>
      </c>
      <c r="D18" s="27">
        <v>212</v>
      </c>
      <c r="E18" s="32"/>
      <c r="F18" s="26" t="s">
        <v>8</v>
      </c>
      <c r="G18" s="35" t="s">
        <v>8</v>
      </c>
    </row>
    <row r="19" spans="1:7" ht="19.5" customHeight="1" x14ac:dyDescent="0.35">
      <c r="A19" s="7"/>
      <c r="B19" s="18"/>
      <c r="C19" s="9"/>
      <c r="D19" s="9"/>
      <c r="E19" s="10"/>
      <c r="F19" s="31" t="s">
        <v>7</v>
      </c>
      <c r="G19" s="53" t="s">
        <v>8</v>
      </c>
    </row>
    <row r="20" spans="1:7" ht="15" customHeight="1" x14ac:dyDescent="0.2">
      <c r="A20" s="30" t="s">
        <v>22</v>
      </c>
      <c r="B20" s="18"/>
      <c r="C20" s="9"/>
      <c r="D20" s="9"/>
      <c r="E20" s="10"/>
      <c r="F20" s="11"/>
      <c r="G20" s="19"/>
    </row>
    <row r="21" spans="1:7" ht="12.75" customHeight="1" x14ac:dyDescent="0.2">
      <c r="A21" s="7"/>
      <c r="B21" s="18"/>
      <c r="C21" s="9"/>
      <c r="D21" s="9"/>
      <c r="E21" s="10"/>
      <c r="F21" s="11"/>
      <c r="G21" s="19"/>
    </row>
    <row r="22" spans="1:7" ht="54.75" customHeight="1" x14ac:dyDescent="0.2">
      <c r="A22" s="58" t="s">
        <v>24</v>
      </c>
      <c r="B22" s="253" t="s">
        <v>14</v>
      </c>
      <c r="C22" s="253"/>
      <c r="D22" s="253"/>
      <c r="E22" s="253"/>
      <c r="F22" s="253"/>
      <c r="G22" s="253"/>
    </row>
    <row r="23" spans="1:7" ht="12.75" customHeight="1" x14ac:dyDescent="0.2">
      <c r="A23" s="58"/>
      <c r="B23" s="8"/>
      <c r="C23" s="9"/>
      <c r="D23" s="9"/>
      <c r="E23" s="10"/>
      <c r="F23" s="11"/>
      <c r="G23" s="19"/>
    </row>
    <row r="24" spans="1:7" ht="78" customHeight="1" x14ac:dyDescent="0.2">
      <c r="A24" s="58" t="s">
        <v>25</v>
      </c>
      <c r="B24" s="253" t="s">
        <v>15</v>
      </c>
      <c r="C24" s="253"/>
      <c r="D24" s="253"/>
      <c r="E24" s="253"/>
      <c r="F24" s="253"/>
      <c r="G24" s="253"/>
    </row>
    <row r="26" spans="1:7" ht="409.5" customHeight="1" x14ac:dyDescent="0.2">
      <c r="A26" s="167" t="s">
        <v>26</v>
      </c>
      <c r="B26" s="249" t="s">
        <v>216</v>
      </c>
      <c r="C26" s="249"/>
      <c r="D26" s="249"/>
      <c r="E26" s="249"/>
      <c r="F26" s="249"/>
      <c r="G26" s="249"/>
    </row>
    <row r="28" spans="1:7" x14ac:dyDescent="0.2">
      <c r="F28" s="25" t="s">
        <v>3</v>
      </c>
      <c r="G28" s="1"/>
    </row>
    <row r="29" spans="1:7" x14ac:dyDescent="0.2">
      <c r="F29" s="25" t="s">
        <v>4</v>
      </c>
      <c r="G29" s="2"/>
    </row>
  </sheetData>
  <mergeCells count="7">
    <mergeCell ref="B26:G26"/>
    <mergeCell ref="B24:G24"/>
    <mergeCell ref="B1:G1"/>
    <mergeCell ref="B3:G3"/>
    <mergeCell ref="B4:G4"/>
    <mergeCell ref="B5:G5"/>
    <mergeCell ref="B22:G22"/>
  </mergeCells>
  <printOptions horizontalCentered="1"/>
  <pageMargins left="0.5" right="0.5" top="0.52" bottom="0.25" header="0.5" footer="0.35"/>
  <pageSetup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E4A33-E66F-42D5-AB4F-A2E5A1CA176F}">
  <sheetPr>
    <tabColor rgb="FF00B050"/>
    <pageSetUpPr fitToPage="1"/>
  </sheetPr>
  <dimension ref="A1:G29"/>
  <sheetViews>
    <sheetView view="pageBreakPreview" zoomScaleNormal="100" zoomScaleSheetLayoutView="100" workbookViewId="0">
      <selection activeCell="B13" sqref="B13"/>
    </sheetView>
  </sheetViews>
  <sheetFormatPr defaultRowHeight="12.75" x14ac:dyDescent="0.2"/>
  <cols>
    <col min="1" max="1" width="5.7109375" customWidth="1"/>
    <col min="2" max="2" width="33.7109375" customWidth="1"/>
    <col min="3" max="4" width="16.7109375" customWidth="1"/>
    <col min="5" max="5" width="20.42578125" style="3" customWidth="1"/>
    <col min="6" max="6" width="16.5703125" customWidth="1"/>
    <col min="257" max="257" width="5.7109375" customWidth="1"/>
    <col min="258" max="258" width="33.7109375" customWidth="1"/>
    <col min="259" max="262" width="16.7109375" customWidth="1"/>
    <col min="513" max="513" width="5.7109375" customWidth="1"/>
    <col min="514" max="514" width="33.7109375" customWidth="1"/>
    <col min="515" max="518" width="16.7109375" customWidth="1"/>
    <col min="769" max="769" width="5.7109375" customWidth="1"/>
    <col min="770" max="770" width="33.7109375" customWidth="1"/>
    <col min="771" max="774" width="16.7109375" customWidth="1"/>
    <col min="1025" max="1025" width="5.7109375" customWidth="1"/>
    <col min="1026" max="1026" width="33.7109375" customWidth="1"/>
    <col min="1027" max="1030" width="16.7109375" customWidth="1"/>
    <col min="1281" max="1281" width="5.7109375" customWidth="1"/>
    <col min="1282" max="1282" width="33.7109375" customWidth="1"/>
    <col min="1283" max="1286" width="16.7109375" customWidth="1"/>
    <col min="1537" max="1537" width="5.7109375" customWidth="1"/>
    <col min="1538" max="1538" width="33.7109375" customWidth="1"/>
    <col min="1539" max="1542" width="16.7109375" customWidth="1"/>
    <col min="1793" max="1793" width="5.7109375" customWidth="1"/>
    <col min="1794" max="1794" width="33.7109375" customWidth="1"/>
    <col min="1795" max="1798" width="16.7109375" customWidth="1"/>
    <col min="2049" max="2049" width="5.7109375" customWidth="1"/>
    <col min="2050" max="2050" width="33.7109375" customWidth="1"/>
    <col min="2051" max="2054" width="16.7109375" customWidth="1"/>
    <col min="2305" max="2305" width="5.7109375" customWidth="1"/>
    <col min="2306" max="2306" width="33.7109375" customWidth="1"/>
    <col min="2307" max="2310" width="16.7109375" customWidth="1"/>
    <col min="2561" max="2561" width="5.7109375" customWidth="1"/>
    <col min="2562" max="2562" width="33.7109375" customWidth="1"/>
    <col min="2563" max="2566" width="16.7109375" customWidth="1"/>
    <col min="2817" max="2817" width="5.7109375" customWidth="1"/>
    <col min="2818" max="2818" width="33.7109375" customWidth="1"/>
    <col min="2819" max="2822" width="16.7109375" customWidth="1"/>
    <col min="3073" max="3073" width="5.7109375" customWidth="1"/>
    <col min="3074" max="3074" width="33.7109375" customWidth="1"/>
    <col min="3075" max="3078" width="16.7109375" customWidth="1"/>
    <col min="3329" max="3329" width="5.7109375" customWidth="1"/>
    <col min="3330" max="3330" width="33.7109375" customWidth="1"/>
    <col min="3331" max="3334" width="16.7109375" customWidth="1"/>
    <col min="3585" max="3585" width="5.7109375" customWidth="1"/>
    <col min="3586" max="3586" width="33.7109375" customWidth="1"/>
    <col min="3587" max="3590" width="16.7109375" customWidth="1"/>
    <col min="3841" max="3841" width="5.7109375" customWidth="1"/>
    <col min="3842" max="3842" width="33.7109375" customWidth="1"/>
    <col min="3843" max="3846" width="16.7109375" customWidth="1"/>
    <col min="4097" max="4097" width="5.7109375" customWidth="1"/>
    <col min="4098" max="4098" width="33.7109375" customWidth="1"/>
    <col min="4099" max="4102" width="16.7109375" customWidth="1"/>
    <col min="4353" max="4353" width="5.7109375" customWidth="1"/>
    <col min="4354" max="4354" width="33.7109375" customWidth="1"/>
    <col min="4355" max="4358" width="16.7109375" customWidth="1"/>
    <col min="4609" max="4609" width="5.7109375" customWidth="1"/>
    <col min="4610" max="4610" width="33.7109375" customWidth="1"/>
    <col min="4611" max="4614" width="16.7109375" customWidth="1"/>
    <col min="4865" max="4865" width="5.7109375" customWidth="1"/>
    <col min="4866" max="4866" width="33.7109375" customWidth="1"/>
    <col min="4867" max="4870" width="16.7109375" customWidth="1"/>
    <col min="5121" max="5121" width="5.7109375" customWidth="1"/>
    <col min="5122" max="5122" width="33.7109375" customWidth="1"/>
    <col min="5123" max="5126" width="16.7109375" customWidth="1"/>
    <col min="5377" max="5377" width="5.7109375" customWidth="1"/>
    <col min="5378" max="5378" width="33.7109375" customWidth="1"/>
    <col min="5379" max="5382" width="16.7109375" customWidth="1"/>
    <col min="5633" max="5633" width="5.7109375" customWidth="1"/>
    <col min="5634" max="5634" width="33.7109375" customWidth="1"/>
    <col min="5635" max="5638" width="16.7109375" customWidth="1"/>
    <col min="5889" max="5889" width="5.7109375" customWidth="1"/>
    <col min="5890" max="5890" width="33.7109375" customWidth="1"/>
    <col min="5891" max="5894" width="16.7109375" customWidth="1"/>
    <col min="6145" max="6145" width="5.7109375" customWidth="1"/>
    <col min="6146" max="6146" width="33.7109375" customWidth="1"/>
    <col min="6147" max="6150" width="16.7109375" customWidth="1"/>
    <col min="6401" max="6401" width="5.7109375" customWidth="1"/>
    <col min="6402" max="6402" width="33.7109375" customWidth="1"/>
    <col min="6403" max="6406" width="16.7109375" customWidth="1"/>
    <col min="6657" max="6657" width="5.7109375" customWidth="1"/>
    <col min="6658" max="6658" width="33.7109375" customWidth="1"/>
    <col min="6659" max="6662" width="16.7109375" customWidth="1"/>
    <col min="6913" max="6913" width="5.7109375" customWidth="1"/>
    <col min="6914" max="6914" width="33.7109375" customWidth="1"/>
    <col min="6915" max="6918" width="16.7109375" customWidth="1"/>
    <col min="7169" max="7169" width="5.7109375" customWidth="1"/>
    <col min="7170" max="7170" width="33.7109375" customWidth="1"/>
    <col min="7171" max="7174" width="16.7109375" customWidth="1"/>
    <col min="7425" max="7425" width="5.7109375" customWidth="1"/>
    <col min="7426" max="7426" width="33.7109375" customWidth="1"/>
    <col min="7427" max="7430" width="16.7109375" customWidth="1"/>
    <col min="7681" max="7681" width="5.7109375" customWidth="1"/>
    <col min="7682" max="7682" width="33.7109375" customWidth="1"/>
    <col min="7683" max="7686" width="16.7109375" customWidth="1"/>
    <col min="7937" max="7937" width="5.7109375" customWidth="1"/>
    <col min="7938" max="7938" width="33.7109375" customWidth="1"/>
    <col min="7939" max="7942" width="16.7109375" customWidth="1"/>
    <col min="8193" max="8193" width="5.7109375" customWidth="1"/>
    <col min="8194" max="8194" width="33.7109375" customWidth="1"/>
    <col min="8195" max="8198" width="16.7109375" customWidth="1"/>
    <col min="8449" max="8449" width="5.7109375" customWidth="1"/>
    <col min="8450" max="8450" width="33.7109375" customWidth="1"/>
    <col min="8451" max="8454" width="16.7109375" customWidth="1"/>
    <col min="8705" max="8705" width="5.7109375" customWidth="1"/>
    <col min="8706" max="8706" width="33.7109375" customWidth="1"/>
    <col min="8707" max="8710" width="16.7109375" customWidth="1"/>
    <col min="8961" max="8961" width="5.7109375" customWidth="1"/>
    <col min="8962" max="8962" width="33.7109375" customWidth="1"/>
    <col min="8963" max="8966" width="16.7109375" customWidth="1"/>
    <col min="9217" max="9217" width="5.7109375" customWidth="1"/>
    <col min="9218" max="9218" width="33.7109375" customWidth="1"/>
    <col min="9219" max="9222" width="16.7109375" customWidth="1"/>
    <col min="9473" max="9473" width="5.7109375" customWidth="1"/>
    <col min="9474" max="9474" width="33.7109375" customWidth="1"/>
    <col min="9475" max="9478" width="16.7109375" customWidth="1"/>
    <col min="9729" max="9729" width="5.7109375" customWidth="1"/>
    <col min="9730" max="9730" width="33.7109375" customWidth="1"/>
    <col min="9731" max="9734" width="16.7109375" customWidth="1"/>
    <col min="9985" max="9985" width="5.7109375" customWidth="1"/>
    <col min="9986" max="9986" width="33.7109375" customWidth="1"/>
    <col min="9987" max="9990" width="16.7109375" customWidth="1"/>
    <col min="10241" max="10241" width="5.7109375" customWidth="1"/>
    <col min="10242" max="10242" width="33.7109375" customWidth="1"/>
    <col min="10243" max="10246" width="16.7109375" customWidth="1"/>
    <col min="10497" max="10497" width="5.7109375" customWidth="1"/>
    <col min="10498" max="10498" width="33.7109375" customWidth="1"/>
    <col min="10499" max="10502" width="16.7109375" customWidth="1"/>
    <col min="10753" max="10753" width="5.7109375" customWidth="1"/>
    <col min="10754" max="10754" width="33.7109375" customWidth="1"/>
    <col min="10755" max="10758" width="16.7109375" customWidth="1"/>
    <col min="11009" max="11009" width="5.7109375" customWidth="1"/>
    <col min="11010" max="11010" width="33.7109375" customWidth="1"/>
    <col min="11011" max="11014" width="16.7109375" customWidth="1"/>
    <col min="11265" max="11265" width="5.7109375" customWidth="1"/>
    <col min="11266" max="11266" width="33.7109375" customWidth="1"/>
    <col min="11267" max="11270" width="16.7109375" customWidth="1"/>
    <col min="11521" max="11521" width="5.7109375" customWidth="1"/>
    <col min="11522" max="11522" width="33.7109375" customWidth="1"/>
    <col min="11523" max="11526" width="16.7109375" customWidth="1"/>
    <col min="11777" max="11777" width="5.7109375" customWidth="1"/>
    <col min="11778" max="11778" width="33.7109375" customWidth="1"/>
    <col min="11779" max="11782" width="16.7109375" customWidth="1"/>
    <col min="12033" max="12033" width="5.7109375" customWidth="1"/>
    <col min="12034" max="12034" width="33.7109375" customWidth="1"/>
    <col min="12035" max="12038" width="16.7109375" customWidth="1"/>
    <col min="12289" max="12289" width="5.7109375" customWidth="1"/>
    <col min="12290" max="12290" width="33.7109375" customWidth="1"/>
    <col min="12291" max="12294" width="16.7109375" customWidth="1"/>
    <col min="12545" max="12545" width="5.7109375" customWidth="1"/>
    <col min="12546" max="12546" width="33.7109375" customWidth="1"/>
    <col min="12547" max="12550" width="16.7109375" customWidth="1"/>
    <col min="12801" max="12801" width="5.7109375" customWidth="1"/>
    <col min="12802" max="12802" width="33.7109375" customWidth="1"/>
    <col min="12803" max="12806" width="16.7109375" customWidth="1"/>
    <col min="13057" max="13057" width="5.7109375" customWidth="1"/>
    <col min="13058" max="13058" width="33.7109375" customWidth="1"/>
    <col min="13059" max="13062" width="16.7109375" customWidth="1"/>
    <col min="13313" max="13313" width="5.7109375" customWidth="1"/>
    <col min="13314" max="13314" width="33.7109375" customWidth="1"/>
    <col min="13315" max="13318" width="16.7109375" customWidth="1"/>
    <col min="13569" max="13569" width="5.7109375" customWidth="1"/>
    <col min="13570" max="13570" width="33.7109375" customWidth="1"/>
    <col min="13571" max="13574" width="16.7109375" customWidth="1"/>
    <col min="13825" max="13825" width="5.7109375" customWidth="1"/>
    <col min="13826" max="13826" width="33.7109375" customWidth="1"/>
    <col min="13827" max="13830" width="16.7109375" customWidth="1"/>
    <col min="14081" max="14081" width="5.7109375" customWidth="1"/>
    <col min="14082" max="14082" width="33.7109375" customWidth="1"/>
    <col min="14083" max="14086" width="16.7109375" customWidth="1"/>
    <col min="14337" max="14337" width="5.7109375" customWidth="1"/>
    <col min="14338" max="14338" width="33.7109375" customWidth="1"/>
    <col min="14339" max="14342" width="16.7109375" customWidth="1"/>
    <col min="14593" max="14593" width="5.7109375" customWidth="1"/>
    <col min="14594" max="14594" width="33.7109375" customWidth="1"/>
    <col min="14595" max="14598" width="16.7109375" customWidth="1"/>
    <col min="14849" max="14849" width="5.7109375" customWidth="1"/>
    <col min="14850" max="14850" width="33.7109375" customWidth="1"/>
    <col min="14851" max="14854" width="16.7109375" customWidth="1"/>
    <col min="15105" max="15105" width="5.7109375" customWidth="1"/>
    <col min="15106" max="15106" width="33.7109375" customWidth="1"/>
    <col min="15107" max="15110" width="16.7109375" customWidth="1"/>
    <col min="15361" max="15361" width="5.7109375" customWidth="1"/>
    <col min="15362" max="15362" width="33.7109375" customWidth="1"/>
    <col min="15363" max="15366" width="16.7109375" customWidth="1"/>
    <col min="15617" max="15617" width="5.7109375" customWidth="1"/>
    <col min="15618" max="15618" width="33.7109375" customWidth="1"/>
    <col min="15619" max="15622" width="16.7109375" customWidth="1"/>
    <col min="15873" max="15873" width="5.7109375" customWidth="1"/>
    <col min="15874" max="15874" width="33.7109375" customWidth="1"/>
    <col min="15875" max="15878" width="16.7109375" customWidth="1"/>
    <col min="16129" max="16129" width="5.7109375" customWidth="1"/>
    <col min="16130" max="16130" width="33.7109375" customWidth="1"/>
    <col min="16131" max="16134" width="16.7109375" customWidth="1"/>
  </cols>
  <sheetData>
    <row r="1" spans="1:7" ht="18" customHeight="1" x14ac:dyDescent="0.2">
      <c r="B1" s="254" t="str">
        <f>'BID SUMMARY'!B4</f>
        <v>GATEHOUSE SUBDIVISION UNIT 2</v>
      </c>
      <c r="C1" s="254"/>
      <c r="D1" s="254"/>
      <c r="E1" s="254"/>
      <c r="F1" s="254"/>
      <c r="G1" s="238"/>
    </row>
    <row r="2" spans="1:7" x14ac:dyDescent="0.2">
      <c r="B2" s="75"/>
      <c r="C2" s="76"/>
      <c r="D2" s="76"/>
      <c r="E2" s="74" t="s">
        <v>9</v>
      </c>
      <c r="F2" s="76" t="str">
        <f>'BID SUMMARY'!E2</f>
        <v>314-52-02</v>
      </c>
    </row>
    <row r="3" spans="1:7" ht="20.100000000000001" customHeight="1" x14ac:dyDescent="0.2">
      <c r="B3" s="254" t="s">
        <v>161</v>
      </c>
      <c r="C3" s="254"/>
      <c r="D3" s="254"/>
      <c r="E3" s="254"/>
      <c r="F3" s="254"/>
      <c r="G3" s="238"/>
    </row>
    <row r="4" spans="1:7" ht="20.100000000000001" customHeight="1" x14ac:dyDescent="0.2">
      <c r="B4" s="254"/>
      <c r="C4" s="254"/>
      <c r="D4" s="254"/>
      <c r="E4" s="254"/>
      <c r="F4" s="254"/>
      <c r="G4" s="254"/>
    </row>
    <row r="5" spans="1:7" ht="20.100000000000001" customHeight="1" x14ac:dyDescent="0.2">
      <c r="B5" s="254" t="s">
        <v>217</v>
      </c>
      <c r="C5" s="254"/>
      <c r="D5" s="254"/>
      <c r="E5" s="254"/>
      <c r="F5" s="254"/>
      <c r="G5" s="238"/>
    </row>
    <row r="6" spans="1:7" ht="20.100000000000001" customHeight="1" x14ac:dyDescent="0.2">
      <c r="B6" s="219"/>
      <c r="C6" s="219"/>
      <c r="D6" s="219"/>
      <c r="E6" s="219"/>
      <c r="F6" s="219"/>
      <c r="G6" s="219"/>
    </row>
    <row r="7" spans="1:7" ht="15" customHeight="1" thickBot="1" x14ac:dyDescent="0.25">
      <c r="B7" s="230" t="s">
        <v>198</v>
      </c>
      <c r="C7" s="57"/>
      <c r="D7" s="57"/>
      <c r="E7" s="57"/>
      <c r="F7" s="4"/>
    </row>
    <row r="8" spans="1:7" ht="27" customHeight="1" thickBot="1" x14ac:dyDescent="0.25">
      <c r="A8" s="116" t="s">
        <v>10</v>
      </c>
      <c r="B8" s="117" t="s">
        <v>11</v>
      </c>
      <c r="C8" s="12" t="s">
        <v>2</v>
      </c>
      <c r="D8" s="13" t="s">
        <v>28</v>
      </c>
      <c r="E8" s="12" t="s">
        <v>12</v>
      </c>
      <c r="F8" s="118" t="s">
        <v>13</v>
      </c>
    </row>
    <row r="9" spans="1:7" ht="11.1" customHeight="1" x14ac:dyDescent="0.2">
      <c r="A9" s="205"/>
      <c r="B9" s="206"/>
      <c r="C9" s="207"/>
      <c r="D9" s="46"/>
      <c r="E9" s="207"/>
      <c r="F9" s="234"/>
    </row>
    <row r="10" spans="1:7" ht="20.100000000000001" customHeight="1" x14ac:dyDescent="0.35">
      <c r="A10" s="121">
        <v>1</v>
      </c>
      <c r="B10" s="160" t="s">
        <v>199</v>
      </c>
      <c r="C10" s="123" t="s">
        <v>1</v>
      </c>
      <c r="D10" s="124">
        <v>13091</v>
      </c>
      <c r="E10" s="15" t="s">
        <v>8</v>
      </c>
      <c r="F10" s="35" t="s">
        <v>8</v>
      </c>
    </row>
    <row r="11" spans="1:7" ht="20.100000000000001" customHeight="1" x14ac:dyDescent="0.35">
      <c r="A11" s="121">
        <v>2</v>
      </c>
      <c r="B11" s="160" t="s">
        <v>18</v>
      </c>
      <c r="C11" s="123" t="s">
        <v>1</v>
      </c>
      <c r="D11" s="124">
        <v>13815</v>
      </c>
      <c r="E11" s="15" t="s">
        <v>8</v>
      </c>
      <c r="F11" s="35" t="s">
        <v>8</v>
      </c>
    </row>
    <row r="12" spans="1:7" ht="20.100000000000001" customHeight="1" x14ac:dyDescent="0.35">
      <c r="A12" s="121">
        <v>3</v>
      </c>
      <c r="B12" s="160" t="s">
        <v>218</v>
      </c>
      <c r="C12" s="123" t="s">
        <v>1</v>
      </c>
      <c r="D12" s="124">
        <v>8955</v>
      </c>
      <c r="E12" s="15" t="s">
        <v>8</v>
      </c>
      <c r="F12" s="35" t="s">
        <v>8</v>
      </c>
    </row>
    <row r="13" spans="1:7" ht="10.5" customHeight="1" thickBot="1" x14ac:dyDescent="0.4">
      <c r="A13" s="125"/>
      <c r="B13" s="70"/>
      <c r="C13" s="71"/>
      <c r="D13" s="32"/>
      <c r="E13" s="26"/>
      <c r="F13" s="36"/>
    </row>
    <row r="14" spans="1:7" ht="20.100000000000001" customHeight="1" x14ac:dyDescent="0.35">
      <c r="A14" s="126"/>
      <c r="B14" s="127"/>
      <c r="C14" s="72"/>
      <c r="D14" s="72"/>
      <c r="E14" s="235" t="s">
        <v>7</v>
      </c>
      <c r="F14" s="15" t="s">
        <v>8</v>
      </c>
    </row>
    <row r="15" spans="1:7" ht="12.75" customHeight="1" x14ac:dyDescent="0.2">
      <c r="A15" s="227" t="s">
        <v>22</v>
      </c>
      <c r="B15" s="133"/>
      <c r="C15" s="72"/>
      <c r="D15" s="72"/>
      <c r="E15" s="236"/>
      <c r="F15" s="237"/>
    </row>
    <row r="16" spans="1:7" ht="19.5" customHeight="1" x14ac:dyDescent="0.2">
      <c r="A16" s="126"/>
      <c r="B16" s="127"/>
      <c r="C16" s="72"/>
      <c r="D16" s="72"/>
      <c r="E16" s="11"/>
      <c r="F16" s="128"/>
    </row>
    <row r="17" spans="1:6" ht="19.5" customHeight="1" x14ac:dyDescent="0.2">
      <c r="A17" s="129" t="s">
        <v>24</v>
      </c>
      <c r="B17" s="255" t="s">
        <v>200</v>
      </c>
      <c r="C17" s="255"/>
      <c r="D17" s="255"/>
      <c r="E17" s="255"/>
      <c r="F17" s="255"/>
    </row>
    <row r="18" spans="1:6" ht="12.75" customHeight="1" x14ac:dyDescent="0.2">
      <c r="A18" s="129"/>
      <c r="B18" s="131"/>
      <c r="C18" s="72"/>
      <c r="D18" s="72"/>
      <c r="E18" s="11"/>
      <c r="F18" s="128"/>
    </row>
    <row r="19" spans="1:6" ht="31.5" customHeight="1" x14ac:dyDescent="0.2">
      <c r="A19" s="129" t="s">
        <v>25</v>
      </c>
      <c r="B19" s="256" t="s">
        <v>201</v>
      </c>
      <c r="C19" s="256"/>
      <c r="D19" s="256"/>
      <c r="E19" s="256"/>
      <c r="F19" s="256"/>
    </row>
    <row r="20" spans="1:6" ht="16.5" customHeight="1" x14ac:dyDescent="0.2">
      <c r="A20" s="129"/>
      <c r="B20" s="131"/>
      <c r="C20" s="72"/>
      <c r="D20" s="72"/>
      <c r="E20" s="11"/>
      <c r="F20" s="128"/>
    </row>
    <row r="21" spans="1:6" ht="15.75" customHeight="1" x14ac:dyDescent="0.2">
      <c r="A21" s="129" t="s">
        <v>26</v>
      </c>
      <c r="B21" s="255" t="s">
        <v>202</v>
      </c>
      <c r="C21" s="255"/>
      <c r="D21" s="255"/>
      <c r="E21" s="255"/>
      <c r="F21" s="255"/>
    </row>
    <row r="22" spans="1:6" x14ac:dyDescent="0.2">
      <c r="A22" s="129"/>
      <c r="B22" s="228"/>
      <c r="C22" s="228"/>
      <c r="D22" s="228"/>
      <c r="E22" s="228"/>
      <c r="F22" s="228"/>
    </row>
    <row r="23" spans="1:6" ht="60" customHeight="1" x14ac:dyDescent="0.2">
      <c r="A23" s="129" t="s">
        <v>27</v>
      </c>
      <c r="B23" s="255" t="s">
        <v>203</v>
      </c>
      <c r="C23" s="255"/>
      <c r="D23" s="255"/>
      <c r="E23" s="255"/>
      <c r="F23" s="255"/>
    </row>
    <row r="24" spans="1:6" ht="12.75" customHeight="1" x14ac:dyDescent="0.2">
      <c r="A24" s="129"/>
      <c r="B24" s="131"/>
      <c r="C24" s="72"/>
      <c r="D24" s="72"/>
      <c r="E24" s="11"/>
      <c r="F24" s="128"/>
    </row>
    <row r="25" spans="1:6" ht="84" customHeight="1" x14ac:dyDescent="0.2">
      <c r="A25" s="129" t="s">
        <v>43</v>
      </c>
      <c r="B25" s="255" t="s">
        <v>204</v>
      </c>
      <c r="C25" s="255"/>
      <c r="D25" s="255"/>
      <c r="E25" s="255"/>
      <c r="F25" s="255"/>
    </row>
    <row r="26" spans="1:6" ht="15" customHeight="1" x14ac:dyDescent="0.2">
      <c r="A26" s="129"/>
      <c r="B26" s="228"/>
      <c r="C26" s="228"/>
      <c r="D26" s="228"/>
      <c r="E26" s="228"/>
      <c r="F26" s="228"/>
    </row>
    <row r="27" spans="1:6" ht="15" customHeight="1" x14ac:dyDescent="0.2">
      <c r="A27" s="129" t="s">
        <v>205</v>
      </c>
      <c r="B27" s="249" t="s">
        <v>206</v>
      </c>
      <c r="C27" s="249"/>
      <c r="D27" s="249"/>
      <c r="E27" s="249"/>
      <c r="F27" s="249"/>
    </row>
    <row r="28" spans="1:6" ht="14.25" customHeight="1" x14ac:dyDescent="0.2">
      <c r="E28" s="33" t="s">
        <v>3</v>
      </c>
      <c r="F28" s="1"/>
    </row>
    <row r="29" spans="1:6" ht="14.25" customHeight="1" x14ac:dyDescent="0.2">
      <c r="E29" s="33" t="s">
        <v>4</v>
      </c>
      <c r="F29" s="2"/>
    </row>
  </sheetData>
  <mergeCells count="10">
    <mergeCell ref="B23:F23"/>
    <mergeCell ref="B25:F25"/>
    <mergeCell ref="B27:F27"/>
    <mergeCell ref="B4:G4"/>
    <mergeCell ref="B1:F1"/>
    <mergeCell ref="B3:F3"/>
    <mergeCell ref="B5:F5"/>
    <mergeCell ref="B17:F17"/>
    <mergeCell ref="B19:F19"/>
    <mergeCell ref="B21:F21"/>
  </mergeCells>
  <printOptions horizontalCentered="1"/>
  <pageMargins left="0.5" right="0.5" top="0.52" bottom="0.25" header="0.5" footer="0.35"/>
  <pageSetup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V73"/>
  <sheetViews>
    <sheetView topLeftCell="A17" workbookViewId="0">
      <selection activeCell="D57" sqref="D57"/>
    </sheetView>
  </sheetViews>
  <sheetFormatPr defaultColWidth="9.140625" defaultRowHeight="12.75" x14ac:dyDescent="0.2"/>
  <cols>
    <col min="1" max="1" width="8.28515625" customWidth="1"/>
    <col min="2" max="2" width="39.7109375" customWidth="1"/>
    <col min="3" max="3" width="15.7109375" customWidth="1"/>
    <col min="4" max="4" width="15.7109375" style="154" customWidth="1"/>
    <col min="5" max="5" width="15.7109375" hidden="1" customWidth="1"/>
    <col min="6" max="6" width="15.7109375" style="3" customWidth="1"/>
    <col min="7" max="7" width="15.7109375" customWidth="1"/>
  </cols>
  <sheetData>
    <row r="1" spans="1:7" ht="18" x14ac:dyDescent="0.2">
      <c r="A1" s="114"/>
      <c r="B1" s="254" t="str">
        <f>'BID SUMMARY'!B4</f>
        <v>GATEHOUSE SUBDIVISION UNIT 2</v>
      </c>
      <c r="C1" s="254"/>
      <c r="D1" s="254"/>
      <c r="E1" s="254"/>
      <c r="F1" s="254"/>
      <c r="G1" s="254"/>
    </row>
    <row r="2" spans="1:7" x14ac:dyDescent="0.2">
      <c r="A2" s="114"/>
      <c r="B2" s="75"/>
      <c r="C2" s="76"/>
      <c r="D2" s="76"/>
      <c r="E2" s="76"/>
      <c r="F2" s="74" t="s">
        <v>9</v>
      </c>
      <c r="G2" s="76" t="str">
        <f>'BID SUMMARY'!E2</f>
        <v>314-52-02</v>
      </c>
    </row>
    <row r="3" spans="1:7" ht="20.100000000000001" customHeight="1" x14ac:dyDescent="0.2">
      <c r="B3" s="254" t="s">
        <v>161</v>
      </c>
      <c r="C3" s="254"/>
      <c r="D3" s="254"/>
      <c r="E3" s="254"/>
      <c r="F3" s="254"/>
      <c r="G3" s="254"/>
    </row>
    <row r="4" spans="1:7" ht="20.100000000000001" customHeight="1" x14ac:dyDescent="0.25">
      <c r="B4" s="259"/>
      <c r="C4" s="259"/>
      <c r="D4" s="259"/>
      <c r="E4" s="259"/>
      <c r="F4" s="259"/>
      <c r="G4" s="259"/>
    </row>
    <row r="5" spans="1:7" ht="20.100000000000001" customHeight="1" x14ac:dyDescent="0.25">
      <c r="B5" s="259" t="s">
        <v>52</v>
      </c>
      <c r="C5" s="259"/>
      <c r="D5" s="259"/>
      <c r="E5" s="259"/>
      <c r="F5" s="259"/>
      <c r="G5" s="259"/>
    </row>
    <row r="6" spans="1:7" ht="12.75" customHeight="1" x14ac:dyDescent="0.25">
      <c r="B6" s="113"/>
      <c r="C6" s="113"/>
      <c r="D6" s="113"/>
      <c r="E6" s="113"/>
      <c r="F6" s="113"/>
      <c r="G6" s="113"/>
    </row>
    <row r="7" spans="1:7" ht="15" customHeight="1" thickBot="1" x14ac:dyDescent="0.25">
      <c r="B7" s="233" t="s">
        <v>193</v>
      </c>
      <c r="C7" s="57"/>
      <c r="D7" s="57"/>
      <c r="E7" s="57"/>
      <c r="F7" s="4"/>
    </row>
    <row r="8" spans="1:7" ht="26.25" customHeight="1" thickBot="1" x14ac:dyDescent="0.25">
      <c r="A8" s="116" t="s">
        <v>10</v>
      </c>
      <c r="B8" s="117" t="s">
        <v>11</v>
      </c>
      <c r="C8" s="12" t="s">
        <v>2</v>
      </c>
      <c r="D8" s="155" t="s">
        <v>28</v>
      </c>
      <c r="E8" s="13" t="s">
        <v>19</v>
      </c>
      <c r="F8" s="12" t="s">
        <v>12</v>
      </c>
      <c r="G8" s="118" t="s">
        <v>13</v>
      </c>
    </row>
    <row r="9" spans="1:7" ht="19.5" customHeight="1" x14ac:dyDescent="0.35">
      <c r="A9" s="205"/>
      <c r="B9" s="206"/>
      <c r="C9" s="207"/>
      <c r="D9" s="208"/>
      <c r="E9" s="46"/>
      <c r="F9" s="209"/>
      <c r="G9" s="158"/>
    </row>
    <row r="10" spans="1:7" ht="19.5" customHeight="1" x14ac:dyDescent="0.35">
      <c r="A10" s="159" t="s">
        <v>71</v>
      </c>
      <c r="B10" s="210"/>
      <c r="C10" s="210"/>
      <c r="D10" s="211"/>
      <c r="E10" s="212"/>
      <c r="F10" s="157"/>
      <c r="G10" s="35"/>
    </row>
    <row r="11" spans="1:7" ht="19.5" customHeight="1" x14ac:dyDescent="0.35">
      <c r="A11" s="213">
        <v>1</v>
      </c>
      <c r="B11" s="140" t="s">
        <v>54</v>
      </c>
      <c r="C11" s="202" t="s">
        <v>1</v>
      </c>
      <c r="D11" s="202">
        <v>45</v>
      </c>
      <c r="E11" s="202">
        <v>68</v>
      </c>
      <c r="F11" s="15" t="s">
        <v>8</v>
      </c>
      <c r="G11" s="35" t="s">
        <v>8</v>
      </c>
    </row>
    <row r="12" spans="1:7" ht="19.5" customHeight="1" x14ac:dyDescent="0.35">
      <c r="A12" s="213">
        <v>2</v>
      </c>
      <c r="B12" s="140" t="s">
        <v>55</v>
      </c>
      <c r="C12" s="202" t="s">
        <v>1</v>
      </c>
      <c r="D12" s="202">
        <v>67</v>
      </c>
      <c r="E12" s="202">
        <v>55</v>
      </c>
      <c r="F12" s="15" t="s">
        <v>8</v>
      </c>
      <c r="G12" s="35" t="s">
        <v>8</v>
      </c>
    </row>
    <row r="13" spans="1:7" ht="19.5" customHeight="1" x14ac:dyDescent="0.35">
      <c r="A13" s="213">
        <v>3</v>
      </c>
      <c r="B13" s="140" t="s">
        <v>128</v>
      </c>
      <c r="C13" s="202" t="s">
        <v>0</v>
      </c>
      <c r="D13" s="202">
        <v>9.5</v>
      </c>
      <c r="E13" s="202">
        <v>8</v>
      </c>
      <c r="F13" s="15" t="s">
        <v>8</v>
      </c>
      <c r="G13" s="35" t="s">
        <v>8</v>
      </c>
    </row>
    <row r="14" spans="1:7" ht="19.5" customHeight="1" x14ac:dyDescent="0.35">
      <c r="A14" s="213">
        <v>4</v>
      </c>
      <c r="B14" s="204" t="s">
        <v>129</v>
      </c>
      <c r="C14" s="202" t="s">
        <v>45</v>
      </c>
      <c r="D14" s="202">
        <v>1</v>
      </c>
      <c r="E14" s="202">
        <v>2</v>
      </c>
      <c r="F14" s="15" t="s">
        <v>8</v>
      </c>
      <c r="G14" s="35" t="s">
        <v>8</v>
      </c>
    </row>
    <row r="15" spans="1:7" ht="19.5" customHeight="1" x14ac:dyDescent="0.35">
      <c r="A15" s="213">
        <v>5</v>
      </c>
      <c r="B15" s="204" t="s">
        <v>219</v>
      </c>
      <c r="C15" s="202" t="s">
        <v>45</v>
      </c>
      <c r="D15" s="202">
        <v>1</v>
      </c>
      <c r="E15" s="202">
        <v>2</v>
      </c>
      <c r="F15" s="15" t="s">
        <v>8</v>
      </c>
      <c r="G15" s="35" t="s">
        <v>8</v>
      </c>
    </row>
    <row r="16" spans="1:7" ht="19.5" customHeight="1" x14ac:dyDescent="0.35">
      <c r="A16" s="213">
        <v>6</v>
      </c>
      <c r="B16" s="204" t="s">
        <v>130</v>
      </c>
      <c r="C16" s="202" t="s">
        <v>45</v>
      </c>
      <c r="D16" s="202">
        <v>1</v>
      </c>
      <c r="E16" s="202">
        <v>1</v>
      </c>
      <c r="F16" s="15" t="s">
        <v>8</v>
      </c>
      <c r="G16" s="35" t="s">
        <v>8</v>
      </c>
    </row>
    <row r="17" spans="1:7" ht="19.5" customHeight="1" x14ac:dyDescent="0.35">
      <c r="A17" s="213">
        <v>7</v>
      </c>
      <c r="B17" s="204" t="s">
        <v>131</v>
      </c>
      <c r="C17" s="202" t="s">
        <v>5</v>
      </c>
      <c r="D17" s="202">
        <v>216.55</v>
      </c>
      <c r="E17" s="202">
        <v>216.55</v>
      </c>
      <c r="F17" s="15" t="s">
        <v>8</v>
      </c>
      <c r="G17" s="35" t="s">
        <v>8</v>
      </c>
    </row>
    <row r="18" spans="1:7" ht="19.5" customHeight="1" x14ac:dyDescent="0.35">
      <c r="A18" s="213">
        <v>8</v>
      </c>
      <c r="B18" s="204" t="s">
        <v>132</v>
      </c>
      <c r="C18" s="202" t="s">
        <v>5</v>
      </c>
      <c r="D18" s="202">
        <v>31.17</v>
      </c>
      <c r="E18" s="202">
        <v>31.17</v>
      </c>
      <c r="F18" s="15" t="s">
        <v>8</v>
      </c>
      <c r="G18" s="35" t="s">
        <v>8</v>
      </c>
    </row>
    <row r="19" spans="1:7" ht="19.5" customHeight="1" x14ac:dyDescent="0.35">
      <c r="A19" s="213">
        <v>9</v>
      </c>
      <c r="B19" s="204" t="s">
        <v>133</v>
      </c>
      <c r="C19" s="202" t="s">
        <v>0</v>
      </c>
      <c r="D19" s="202">
        <v>48</v>
      </c>
      <c r="E19" s="202">
        <v>48</v>
      </c>
      <c r="F19" s="15" t="s">
        <v>8</v>
      </c>
      <c r="G19" s="35" t="s">
        <v>8</v>
      </c>
    </row>
    <row r="20" spans="1:7" ht="19.5" customHeight="1" x14ac:dyDescent="0.35">
      <c r="A20" s="213">
        <v>10</v>
      </c>
      <c r="B20" s="204" t="s">
        <v>134</v>
      </c>
      <c r="C20" s="202" t="s">
        <v>0</v>
      </c>
      <c r="D20" s="202">
        <v>183</v>
      </c>
      <c r="E20" s="202">
        <v>183</v>
      </c>
      <c r="F20" s="15" t="s">
        <v>8</v>
      </c>
      <c r="G20" s="35" t="s">
        <v>8</v>
      </c>
    </row>
    <row r="21" spans="1:7" ht="19.5" customHeight="1" x14ac:dyDescent="0.35">
      <c r="A21" s="121"/>
      <c r="B21" s="160"/>
      <c r="C21" s="123"/>
      <c r="D21" s="124"/>
      <c r="E21" s="124"/>
      <c r="F21" s="34" t="s">
        <v>53</v>
      </c>
      <c r="G21" s="35" t="s">
        <v>8</v>
      </c>
    </row>
    <row r="22" spans="1:7" ht="19.5" customHeight="1" x14ac:dyDescent="0.35">
      <c r="A22" s="119"/>
      <c r="B22" s="120"/>
      <c r="C22" s="23"/>
      <c r="D22" s="156"/>
      <c r="E22" s="24"/>
      <c r="F22" s="157"/>
      <c r="G22" s="35"/>
    </row>
    <row r="23" spans="1:7" ht="19.5" customHeight="1" x14ac:dyDescent="0.35">
      <c r="A23" s="159" t="s">
        <v>137</v>
      </c>
      <c r="B23" s="210"/>
      <c r="C23" s="210"/>
      <c r="D23" s="211"/>
      <c r="E23" s="212"/>
      <c r="F23" s="157"/>
      <c r="G23" s="35"/>
    </row>
    <row r="24" spans="1:7" ht="19.5" customHeight="1" x14ac:dyDescent="0.35">
      <c r="A24" s="213">
        <v>1</v>
      </c>
      <c r="B24" s="140" t="s">
        <v>54</v>
      </c>
      <c r="C24" s="202" t="s">
        <v>1</v>
      </c>
      <c r="D24" s="202">
        <v>45</v>
      </c>
      <c r="E24" s="202">
        <v>68</v>
      </c>
      <c r="F24" s="15" t="s">
        <v>8</v>
      </c>
      <c r="G24" s="35" t="s">
        <v>8</v>
      </c>
    </row>
    <row r="25" spans="1:7" ht="19.5" customHeight="1" x14ac:dyDescent="0.35">
      <c r="A25" s="213">
        <v>2</v>
      </c>
      <c r="B25" s="140" t="s">
        <v>55</v>
      </c>
      <c r="C25" s="202" t="s">
        <v>1</v>
      </c>
      <c r="D25" s="202">
        <v>97</v>
      </c>
      <c r="E25" s="202">
        <v>55</v>
      </c>
      <c r="F25" s="15" t="s">
        <v>8</v>
      </c>
      <c r="G25" s="35" t="s">
        <v>8</v>
      </c>
    </row>
    <row r="26" spans="1:7" ht="19.5" customHeight="1" x14ac:dyDescent="0.35">
      <c r="A26" s="213">
        <v>3</v>
      </c>
      <c r="B26" s="140" t="s">
        <v>220</v>
      </c>
      <c r="C26" s="202" t="s">
        <v>0</v>
      </c>
      <c r="D26" s="202">
        <v>9.5</v>
      </c>
      <c r="E26" s="202">
        <v>8</v>
      </c>
      <c r="F26" s="15" t="s">
        <v>8</v>
      </c>
      <c r="G26" s="35" t="s">
        <v>8</v>
      </c>
    </row>
    <row r="27" spans="1:7" ht="19.5" customHeight="1" x14ac:dyDescent="0.35">
      <c r="A27" s="213">
        <v>4</v>
      </c>
      <c r="B27" s="204" t="s">
        <v>135</v>
      </c>
      <c r="C27" s="202" t="s">
        <v>45</v>
      </c>
      <c r="D27" s="202">
        <v>1</v>
      </c>
      <c r="E27" s="202">
        <v>2</v>
      </c>
      <c r="F27" s="15" t="s">
        <v>8</v>
      </c>
      <c r="G27" s="35" t="s">
        <v>8</v>
      </c>
    </row>
    <row r="28" spans="1:7" ht="19.5" customHeight="1" x14ac:dyDescent="0.35">
      <c r="A28" s="213">
        <v>5</v>
      </c>
      <c r="B28" s="204" t="s">
        <v>130</v>
      </c>
      <c r="C28" s="202" t="s">
        <v>45</v>
      </c>
      <c r="D28" s="202">
        <v>1</v>
      </c>
      <c r="E28" s="202">
        <v>1</v>
      </c>
      <c r="F28" s="15" t="s">
        <v>8</v>
      </c>
      <c r="G28" s="35" t="s">
        <v>8</v>
      </c>
    </row>
    <row r="29" spans="1:7" ht="19.5" customHeight="1" x14ac:dyDescent="0.35">
      <c r="A29" s="213">
        <v>6</v>
      </c>
      <c r="B29" s="204" t="s">
        <v>131</v>
      </c>
      <c r="C29" s="202" t="s">
        <v>5</v>
      </c>
      <c r="D29" s="202">
        <v>149.9</v>
      </c>
      <c r="E29" s="202">
        <v>216.55</v>
      </c>
      <c r="F29" s="15" t="s">
        <v>8</v>
      </c>
      <c r="G29" s="35" t="s">
        <v>8</v>
      </c>
    </row>
    <row r="30" spans="1:7" ht="19.5" customHeight="1" x14ac:dyDescent="0.35">
      <c r="A30" s="213">
        <v>7</v>
      </c>
      <c r="B30" s="204" t="s">
        <v>136</v>
      </c>
      <c r="C30" s="202" t="s">
        <v>5</v>
      </c>
      <c r="D30" s="202">
        <v>68.08</v>
      </c>
      <c r="E30" s="202">
        <v>31.17</v>
      </c>
      <c r="F30" s="15" t="s">
        <v>8</v>
      </c>
      <c r="G30" s="35" t="s">
        <v>8</v>
      </c>
    </row>
    <row r="31" spans="1:7" ht="19.5" customHeight="1" x14ac:dyDescent="0.35">
      <c r="A31" s="213">
        <v>8</v>
      </c>
      <c r="B31" s="204" t="s">
        <v>133</v>
      </c>
      <c r="C31" s="202" t="s">
        <v>0</v>
      </c>
      <c r="D31" s="202">
        <v>48</v>
      </c>
      <c r="E31" s="202">
        <v>48</v>
      </c>
      <c r="F31" s="15" t="s">
        <v>8</v>
      </c>
      <c r="G31" s="35" t="s">
        <v>8</v>
      </c>
    </row>
    <row r="32" spans="1:7" ht="19.5" customHeight="1" x14ac:dyDescent="0.35">
      <c r="A32" s="213">
        <v>9</v>
      </c>
      <c r="B32" s="204" t="s">
        <v>134</v>
      </c>
      <c r="C32" s="202" t="s">
        <v>0</v>
      </c>
      <c r="D32" s="202">
        <v>184</v>
      </c>
      <c r="E32" s="202">
        <v>183</v>
      </c>
      <c r="F32" s="15" t="s">
        <v>8</v>
      </c>
      <c r="G32" s="35" t="s">
        <v>8</v>
      </c>
    </row>
    <row r="33" spans="1:7" ht="19.5" customHeight="1" x14ac:dyDescent="0.35">
      <c r="A33" s="121"/>
      <c r="B33" s="160"/>
      <c r="C33" s="123"/>
      <c r="D33" s="124"/>
      <c r="E33" s="124"/>
      <c r="F33" s="34" t="s">
        <v>53</v>
      </c>
      <c r="G33" s="35" t="s">
        <v>8</v>
      </c>
    </row>
    <row r="34" spans="1:7" ht="19.5" customHeight="1" x14ac:dyDescent="0.35">
      <c r="A34" s="121"/>
      <c r="B34" s="160"/>
      <c r="C34" s="123"/>
      <c r="D34" s="124"/>
      <c r="E34" s="124"/>
      <c r="F34" s="34"/>
      <c r="G34" s="35"/>
    </row>
    <row r="35" spans="1:7" ht="19.5" customHeight="1" x14ac:dyDescent="0.35">
      <c r="A35" s="159" t="s">
        <v>138</v>
      </c>
      <c r="B35" s="210"/>
      <c r="C35" s="210"/>
      <c r="D35" s="211"/>
      <c r="E35" s="212"/>
      <c r="F35" s="157"/>
      <c r="G35" s="35"/>
    </row>
    <row r="36" spans="1:7" ht="19.5" customHeight="1" x14ac:dyDescent="0.35">
      <c r="A36" s="213">
        <v>1</v>
      </c>
      <c r="B36" s="204" t="s">
        <v>219</v>
      </c>
      <c r="C36" s="202" t="s">
        <v>45</v>
      </c>
      <c r="D36" s="202">
        <v>2</v>
      </c>
      <c r="E36" s="202">
        <v>55</v>
      </c>
      <c r="F36" s="15" t="s">
        <v>8</v>
      </c>
      <c r="G36" s="35" t="s">
        <v>8</v>
      </c>
    </row>
    <row r="37" spans="1:7" ht="19.5" customHeight="1" x14ac:dyDescent="0.35">
      <c r="A37" s="213">
        <v>2</v>
      </c>
      <c r="B37" s="204" t="s">
        <v>136</v>
      </c>
      <c r="C37" s="202" t="s">
        <v>5</v>
      </c>
      <c r="D37" s="202">
        <v>27.25</v>
      </c>
      <c r="E37" s="202">
        <v>68</v>
      </c>
      <c r="F37" s="15" t="s">
        <v>8</v>
      </c>
      <c r="G37" s="35" t="s">
        <v>8</v>
      </c>
    </row>
    <row r="38" spans="1:7" ht="19.5" customHeight="1" x14ac:dyDescent="0.35">
      <c r="A38" s="121"/>
      <c r="B38" s="160"/>
      <c r="C38" s="123"/>
      <c r="D38" s="124"/>
      <c r="E38" s="124"/>
      <c r="F38" s="34" t="s">
        <v>53</v>
      </c>
      <c r="G38" s="35" t="s">
        <v>8</v>
      </c>
    </row>
    <row r="39" spans="1:7" ht="19.5" customHeight="1" x14ac:dyDescent="0.35">
      <c r="A39" s="121"/>
      <c r="B39" s="160"/>
      <c r="C39" s="123"/>
      <c r="D39" s="124"/>
      <c r="E39" s="124"/>
      <c r="F39" s="34"/>
      <c r="G39" s="35"/>
    </row>
    <row r="40" spans="1:7" ht="19.5" customHeight="1" x14ac:dyDescent="0.35">
      <c r="A40" s="159" t="s">
        <v>139</v>
      </c>
      <c r="B40" s="210"/>
      <c r="C40" s="210"/>
      <c r="D40" s="211"/>
      <c r="E40" s="212"/>
      <c r="F40" s="157"/>
      <c r="G40" s="35"/>
    </row>
    <row r="41" spans="1:7" ht="19.5" customHeight="1" x14ac:dyDescent="0.35">
      <c r="A41" s="213">
        <v>1</v>
      </c>
      <c r="B41" s="140" t="s">
        <v>54</v>
      </c>
      <c r="C41" s="202" t="s">
        <v>1</v>
      </c>
      <c r="D41" s="202">
        <v>1211</v>
      </c>
      <c r="E41" s="202">
        <v>68</v>
      </c>
      <c r="F41" s="15" t="s">
        <v>8</v>
      </c>
      <c r="G41" s="35" t="s">
        <v>8</v>
      </c>
    </row>
    <row r="42" spans="1:7" ht="19.5" customHeight="1" x14ac:dyDescent="0.35">
      <c r="A42" s="213">
        <v>2</v>
      </c>
      <c r="B42" s="140" t="s">
        <v>55</v>
      </c>
      <c r="C42" s="202" t="s">
        <v>1</v>
      </c>
      <c r="D42" s="202">
        <v>132</v>
      </c>
      <c r="E42" s="202">
        <v>55</v>
      </c>
      <c r="F42" s="15" t="s">
        <v>8</v>
      </c>
      <c r="G42" s="35" t="s">
        <v>8</v>
      </c>
    </row>
    <row r="43" spans="1:7" ht="19.5" customHeight="1" x14ac:dyDescent="0.35">
      <c r="A43" s="213">
        <v>3</v>
      </c>
      <c r="B43" s="140" t="s">
        <v>221</v>
      </c>
      <c r="C43" s="202" t="s">
        <v>0</v>
      </c>
      <c r="D43" s="202">
        <v>79</v>
      </c>
      <c r="E43" s="202">
        <v>8</v>
      </c>
      <c r="F43" s="15" t="s">
        <v>8</v>
      </c>
      <c r="G43" s="35" t="s">
        <v>8</v>
      </c>
    </row>
    <row r="44" spans="1:7" ht="19.5" customHeight="1" x14ac:dyDescent="0.35">
      <c r="A44" s="213">
        <v>4</v>
      </c>
      <c r="B44" s="140" t="s">
        <v>223</v>
      </c>
      <c r="C44" s="202" t="s">
        <v>1</v>
      </c>
      <c r="D44" s="202">
        <v>41.5</v>
      </c>
      <c r="E44" s="202">
        <v>2</v>
      </c>
      <c r="F44" s="15" t="s">
        <v>8</v>
      </c>
      <c r="G44" s="35" t="s">
        <v>8</v>
      </c>
    </row>
    <row r="45" spans="1:7" ht="19.5" customHeight="1" x14ac:dyDescent="0.35">
      <c r="A45" s="213">
        <v>5</v>
      </c>
      <c r="B45" s="140" t="s">
        <v>222</v>
      </c>
      <c r="C45" s="202" t="s">
        <v>1</v>
      </c>
      <c r="D45" s="202">
        <v>3.1</v>
      </c>
      <c r="E45" s="202">
        <v>2</v>
      </c>
      <c r="F45" s="15" t="s">
        <v>8</v>
      </c>
      <c r="G45" s="35" t="s">
        <v>8</v>
      </c>
    </row>
    <row r="46" spans="1:7" ht="19.5" customHeight="1" x14ac:dyDescent="0.35">
      <c r="A46" s="213">
        <v>6</v>
      </c>
      <c r="B46" s="204" t="s">
        <v>141</v>
      </c>
      <c r="C46" s="202" t="s">
        <v>5</v>
      </c>
      <c r="D46" s="202">
        <v>52</v>
      </c>
      <c r="E46" s="202">
        <v>1</v>
      </c>
      <c r="F46" s="15" t="s">
        <v>8</v>
      </c>
      <c r="G46" s="35" t="s">
        <v>8</v>
      </c>
    </row>
    <row r="47" spans="1:7" ht="19.5" customHeight="1" x14ac:dyDescent="0.35">
      <c r="A47" s="213">
        <v>7</v>
      </c>
      <c r="B47" s="204" t="s">
        <v>74</v>
      </c>
      <c r="C47" s="202" t="s">
        <v>5</v>
      </c>
      <c r="D47" s="202">
        <v>102</v>
      </c>
      <c r="E47" s="202">
        <v>216.55</v>
      </c>
      <c r="F47" s="15" t="s">
        <v>8</v>
      </c>
      <c r="G47" s="35" t="s">
        <v>8</v>
      </c>
    </row>
    <row r="48" spans="1:7" ht="19.5" customHeight="1" x14ac:dyDescent="0.35">
      <c r="A48" s="213">
        <v>8</v>
      </c>
      <c r="B48" s="204" t="s">
        <v>142</v>
      </c>
      <c r="C48" s="202" t="s">
        <v>0</v>
      </c>
      <c r="D48" s="202">
        <v>12</v>
      </c>
      <c r="E48" s="202">
        <v>31.17</v>
      </c>
      <c r="F48" s="15" t="s">
        <v>8</v>
      </c>
      <c r="G48" s="35" t="s">
        <v>8</v>
      </c>
    </row>
    <row r="49" spans="1:7" ht="19.5" customHeight="1" x14ac:dyDescent="0.35">
      <c r="A49" s="213">
        <v>9</v>
      </c>
      <c r="B49" s="204" t="s">
        <v>134</v>
      </c>
      <c r="C49" s="202" t="s">
        <v>0</v>
      </c>
      <c r="D49" s="203">
        <v>30748</v>
      </c>
      <c r="E49" s="202">
        <v>48</v>
      </c>
      <c r="F49" s="15" t="s">
        <v>8</v>
      </c>
      <c r="G49" s="35" t="s">
        <v>8</v>
      </c>
    </row>
    <row r="50" spans="1:7" ht="19.5" customHeight="1" x14ac:dyDescent="0.35">
      <c r="A50" s="121"/>
      <c r="B50" s="160"/>
      <c r="C50" s="123"/>
      <c r="D50" s="124"/>
      <c r="E50" s="124"/>
      <c r="F50" s="34" t="s">
        <v>53</v>
      </c>
      <c r="G50" s="35" t="s">
        <v>8</v>
      </c>
    </row>
    <row r="51" spans="1:7" ht="19.5" customHeight="1" x14ac:dyDescent="0.35">
      <c r="A51" s="121"/>
      <c r="B51" s="160"/>
      <c r="C51" s="123"/>
      <c r="D51" s="124"/>
      <c r="E51" s="124"/>
      <c r="F51" s="34"/>
      <c r="G51" s="35"/>
    </row>
    <row r="52" spans="1:7" ht="19.5" customHeight="1" x14ac:dyDescent="0.35">
      <c r="A52" s="159" t="s">
        <v>143</v>
      </c>
      <c r="B52" s="210"/>
      <c r="C52" s="210"/>
      <c r="D52" s="211"/>
      <c r="E52" s="212"/>
      <c r="F52" s="157"/>
      <c r="G52" s="35"/>
    </row>
    <row r="53" spans="1:7" ht="19.5" customHeight="1" x14ac:dyDescent="0.35">
      <c r="A53" s="213">
        <v>1</v>
      </c>
      <c r="B53" s="140" t="s">
        <v>54</v>
      </c>
      <c r="C53" s="202" t="s">
        <v>1</v>
      </c>
      <c r="D53" s="202">
        <v>85</v>
      </c>
      <c r="E53" s="202">
        <v>55</v>
      </c>
      <c r="F53" s="15" t="s">
        <v>8</v>
      </c>
      <c r="G53" s="35" t="s">
        <v>8</v>
      </c>
    </row>
    <row r="54" spans="1:7" ht="19.5" customHeight="1" x14ac:dyDescent="0.35">
      <c r="A54" s="213">
        <v>2</v>
      </c>
      <c r="B54" s="140" t="s">
        <v>144</v>
      </c>
      <c r="C54" s="202" t="s">
        <v>1</v>
      </c>
      <c r="D54" s="202">
        <v>4</v>
      </c>
      <c r="E54" s="202">
        <v>68</v>
      </c>
      <c r="F54" s="15" t="s">
        <v>8</v>
      </c>
      <c r="G54" s="35" t="s">
        <v>8</v>
      </c>
    </row>
    <row r="55" spans="1:7" ht="19.5" customHeight="1" x14ac:dyDescent="0.35">
      <c r="A55" s="213">
        <v>3</v>
      </c>
      <c r="B55" s="140" t="s">
        <v>140</v>
      </c>
      <c r="C55" s="202" t="s">
        <v>0</v>
      </c>
      <c r="D55" s="202">
        <v>12.9</v>
      </c>
      <c r="E55" s="202">
        <v>8</v>
      </c>
      <c r="F55" s="15" t="s">
        <v>8</v>
      </c>
      <c r="G55" s="35" t="s">
        <v>8</v>
      </c>
    </row>
    <row r="56" spans="1:7" ht="19.5" customHeight="1" x14ac:dyDescent="0.35">
      <c r="A56" s="213">
        <v>4</v>
      </c>
      <c r="B56" s="140" t="s">
        <v>145</v>
      </c>
      <c r="C56" s="202" t="s">
        <v>0</v>
      </c>
      <c r="D56" s="202">
        <v>7.03</v>
      </c>
      <c r="E56" s="202">
        <v>2</v>
      </c>
      <c r="F56" s="15" t="s">
        <v>8</v>
      </c>
      <c r="G56" s="35" t="s">
        <v>8</v>
      </c>
    </row>
    <row r="57" spans="1:7" ht="19.5" customHeight="1" x14ac:dyDescent="0.35">
      <c r="A57" s="213">
        <v>5</v>
      </c>
      <c r="B57" s="204" t="s">
        <v>74</v>
      </c>
      <c r="C57" s="202" t="s">
        <v>5</v>
      </c>
      <c r="D57" s="202">
        <v>31</v>
      </c>
      <c r="E57" s="202">
        <v>1</v>
      </c>
      <c r="F57" s="15" t="s">
        <v>8</v>
      </c>
      <c r="G57" s="35" t="s">
        <v>8</v>
      </c>
    </row>
    <row r="58" spans="1:7" ht="19.5" customHeight="1" x14ac:dyDescent="0.35">
      <c r="A58" s="213">
        <v>6</v>
      </c>
      <c r="B58" s="204" t="s">
        <v>133</v>
      </c>
      <c r="C58" s="202" t="s">
        <v>0</v>
      </c>
      <c r="D58" s="202">
        <v>7</v>
      </c>
      <c r="E58" s="202">
        <v>216.55</v>
      </c>
      <c r="F58" s="15" t="s">
        <v>8</v>
      </c>
      <c r="G58" s="35" t="s">
        <v>8</v>
      </c>
    </row>
    <row r="59" spans="1:7" ht="19.5" customHeight="1" x14ac:dyDescent="0.35">
      <c r="A59" s="213">
        <v>7</v>
      </c>
      <c r="B59" s="204" t="s">
        <v>134</v>
      </c>
      <c r="C59" s="202" t="s">
        <v>0</v>
      </c>
      <c r="D59" s="202">
        <v>298</v>
      </c>
      <c r="E59" s="202">
        <v>31.17</v>
      </c>
      <c r="F59" s="15" t="s">
        <v>8</v>
      </c>
      <c r="G59" s="35" t="s">
        <v>8</v>
      </c>
    </row>
    <row r="60" spans="1:7" ht="19.5" customHeight="1" x14ac:dyDescent="0.35">
      <c r="A60" s="121"/>
      <c r="B60" s="160"/>
      <c r="C60" s="123"/>
      <c r="D60" s="124"/>
      <c r="E60" s="124"/>
      <c r="F60" s="34" t="s">
        <v>53</v>
      </c>
      <c r="G60" s="35" t="s">
        <v>8</v>
      </c>
    </row>
    <row r="61" spans="1:7" ht="15.75" thickBot="1" x14ac:dyDescent="0.4">
      <c r="A61" s="125"/>
      <c r="B61" s="161"/>
      <c r="C61" s="162"/>
      <c r="D61" s="163"/>
      <c r="E61" s="164"/>
      <c r="F61" s="165"/>
      <c r="G61" s="36"/>
    </row>
    <row r="62" spans="1:7" ht="19.5" customHeight="1" x14ac:dyDescent="0.35">
      <c r="A62" s="30" t="s">
        <v>22</v>
      </c>
      <c r="F62" s="166" t="s">
        <v>7</v>
      </c>
      <c r="G62" s="15" t="s">
        <v>8</v>
      </c>
    </row>
    <row r="63" spans="1:7" ht="26.25" customHeight="1" x14ac:dyDescent="0.2">
      <c r="A63" s="167" t="s">
        <v>24</v>
      </c>
      <c r="B63" s="258" t="s">
        <v>194</v>
      </c>
      <c r="C63" s="258"/>
      <c r="D63" s="258"/>
      <c r="E63" s="258"/>
      <c r="F63" s="258"/>
      <c r="G63" s="258"/>
    </row>
    <row r="64" spans="1:7" x14ac:dyDescent="0.2">
      <c r="A64" s="167"/>
      <c r="B64" s="168"/>
    </row>
    <row r="65" spans="1:22" ht="24.75" customHeight="1" x14ac:dyDescent="0.2">
      <c r="A65" s="167" t="s">
        <v>25</v>
      </c>
      <c r="B65" s="258" t="s">
        <v>195</v>
      </c>
      <c r="C65" s="258"/>
      <c r="D65" s="258"/>
      <c r="E65" s="258"/>
      <c r="F65" s="258"/>
      <c r="G65" s="258"/>
    </row>
    <row r="66" spans="1:22" ht="9.9499999999999993" customHeight="1" x14ac:dyDescent="0.2">
      <c r="A66" s="169"/>
    </row>
    <row r="67" spans="1:22" ht="52.5" customHeight="1" x14ac:dyDescent="0.2">
      <c r="A67" s="129" t="s">
        <v>26</v>
      </c>
      <c r="B67" s="258" t="s">
        <v>14</v>
      </c>
      <c r="C67" s="258"/>
      <c r="D67" s="258"/>
      <c r="E67" s="258"/>
      <c r="F67" s="258"/>
      <c r="G67" s="258"/>
      <c r="P67" s="167"/>
      <c r="Q67" s="257"/>
      <c r="R67" s="257"/>
      <c r="S67" s="257"/>
      <c r="T67" s="257"/>
      <c r="U67" s="257"/>
      <c r="V67" s="257"/>
    </row>
    <row r="68" spans="1:22" ht="9.9499999999999993" customHeight="1" x14ac:dyDescent="0.2">
      <c r="A68" s="169"/>
    </row>
    <row r="69" spans="1:22" ht="75.75" customHeight="1" x14ac:dyDescent="0.2">
      <c r="A69" s="129" t="s">
        <v>27</v>
      </c>
      <c r="B69" s="258" t="s">
        <v>15</v>
      </c>
      <c r="C69" s="258"/>
      <c r="D69" s="258"/>
      <c r="E69" s="258"/>
      <c r="F69" s="258"/>
      <c r="G69" s="258"/>
    </row>
    <row r="70" spans="1:22" ht="13.5" customHeight="1" x14ac:dyDescent="0.2">
      <c r="A70" s="129"/>
    </row>
    <row r="71" spans="1:22" ht="13.5" customHeight="1" x14ac:dyDescent="0.2">
      <c r="A71" s="167" t="s">
        <v>43</v>
      </c>
      <c r="B71" s="257" t="s">
        <v>196</v>
      </c>
      <c r="C71" s="257"/>
      <c r="D71" s="257"/>
      <c r="E71" s="257"/>
      <c r="F71" s="257"/>
      <c r="G71" s="257"/>
    </row>
    <row r="72" spans="1:22" x14ac:dyDescent="0.2">
      <c r="F72" s="33" t="s">
        <v>3</v>
      </c>
      <c r="G72" s="1"/>
    </row>
    <row r="73" spans="1:22" x14ac:dyDescent="0.2">
      <c r="F73" s="33" t="s">
        <v>4</v>
      </c>
      <c r="G73" s="2"/>
    </row>
  </sheetData>
  <mergeCells count="10">
    <mergeCell ref="Q67:V67"/>
    <mergeCell ref="B71:G71"/>
    <mergeCell ref="B69:G69"/>
    <mergeCell ref="B1:G1"/>
    <mergeCell ref="B3:G3"/>
    <mergeCell ref="B4:G4"/>
    <mergeCell ref="B5:G5"/>
    <mergeCell ref="B67:G67"/>
    <mergeCell ref="B63:G63"/>
    <mergeCell ref="B65:G65"/>
  </mergeCells>
  <printOptions horizontalCentered="1"/>
  <pageMargins left="0.5" right="0.5" top="0.52" bottom="0.25" header="0.5" footer="0.35"/>
  <pageSetup scale="5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V60"/>
  <sheetViews>
    <sheetView workbookViewId="0">
      <selection activeCell="L15" sqref="L15"/>
    </sheetView>
  </sheetViews>
  <sheetFormatPr defaultColWidth="9.140625" defaultRowHeight="12.75" x14ac:dyDescent="0.2"/>
  <cols>
    <col min="1" max="1" width="8.28515625" customWidth="1"/>
    <col min="2" max="2" width="31.28515625" customWidth="1"/>
    <col min="3" max="3" width="15.7109375" customWidth="1"/>
    <col min="4" max="4" width="15.7109375" style="154" customWidth="1"/>
    <col min="5" max="5" width="15.7109375" hidden="1" customWidth="1"/>
    <col min="6" max="6" width="15.7109375" style="3" customWidth="1"/>
    <col min="7" max="7" width="15.7109375" customWidth="1"/>
  </cols>
  <sheetData>
    <row r="1" spans="1:7" ht="18" customHeight="1" x14ac:dyDescent="0.2">
      <c r="A1" s="114"/>
      <c r="B1" s="254" t="str">
        <f>'[1]BID SUMMARY'!B4</f>
        <v>GATEHOUSE SUBDIVISION UNIT 2</v>
      </c>
      <c r="C1" s="254"/>
      <c r="D1" s="254"/>
      <c r="E1" s="254"/>
      <c r="F1" s="254"/>
      <c r="G1" s="254"/>
    </row>
    <row r="2" spans="1:7" x14ac:dyDescent="0.2">
      <c r="A2" s="114"/>
      <c r="B2" s="75"/>
      <c r="C2" s="76"/>
      <c r="D2" s="76"/>
      <c r="E2" s="76"/>
      <c r="F2" s="74" t="s">
        <v>9</v>
      </c>
      <c r="G2" s="76" t="str">
        <f>'[1]BID SUMMARY'!E2</f>
        <v>314-52-02</v>
      </c>
    </row>
    <row r="3" spans="1:7" ht="20.100000000000001" customHeight="1" x14ac:dyDescent="0.2">
      <c r="B3" s="254" t="s">
        <v>161</v>
      </c>
      <c r="C3" s="254"/>
      <c r="D3" s="254"/>
      <c r="E3" s="254"/>
      <c r="F3" s="254"/>
      <c r="G3" s="254"/>
    </row>
    <row r="4" spans="1:7" ht="20.100000000000001" customHeight="1" x14ac:dyDescent="0.25">
      <c r="B4" s="259"/>
      <c r="C4" s="259"/>
      <c r="D4" s="259"/>
      <c r="E4" s="259"/>
      <c r="F4" s="259"/>
      <c r="G4" s="259"/>
    </row>
    <row r="5" spans="1:7" ht="20.100000000000001" customHeight="1" x14ac:dyDescent="0.25">
      <c r="B5" s="259" t="s">
        <v>52</v>
      </c>
      <c r="C5" s="259"/>
      <c r="D5" s="259"/>
      <c r="E5" s="259"/>
      <c r="F5" s="259"/>
      <c r="G5" s="259"/>
    </row>
    <row r="6" spans="1:7" ht="12.75" customHeight="1" x14ac:dyDescent="0.25">
      <c r="B6" s="113"/>
      <c r="C6" s="113"/>
      <c r="D6" s="113"/>
      <c r="E6" s="113"/>
      <c r="F6" s="113"/>
      <c r="G6" s="113"/>
    </row>
    <row r="7" spans="1:7" ht="15" customHeight="1" thickBot="1" x14ac:dyDescent="0.25">
      <c r="B7" s="233" t="s">
        <v>193</v>
      </c>
      <c r="C7" s="57"/>
      <c r="D7" s="57"/>
      <c r="E7" s="57"/>
      <c r="F7" s="4"/>
    </row>
    <row r="8" spans="1:7" ht="26.25" customHeight="1" thickBot="1" x14ac:dyDescent="0.25">
      <c r="A8" s="116" t="s">
        <v>10</v>
      </c>
      <c r="B8" s="117" t="s">
        <v>11</v>
      </c>
      <c r="C8" s="12" t="s">
        <v>2</v>
      </c>
      <c r="D8" s="155" t="s">
        <v>28</v>
      </c>
      <c r="E8" s="13" t="s">
        <v>19</v>
      </c>
      <c r="F8" s="12" t="s">
        <v>12</v>
      </c>
      <c r="G8" s="118" t="s">
        <v>13</v>
      </c>
    </row>
    <row r="9" spans="1:7" ht="19.5" customHeight="1" x14ac:dyDescent="0.35">
      <c r="A9" s="119"/>
      <c r="B9" s="120"/>
      <c r="C9" s="23"/>
      <c r="D9" s="156"/>
      <c r="E9" s="24"/>
      <c r="F9" s="157"/>
      <c r="G9" s="158"/>
    </row>
    <row r="10" spans="1:7" ht="19.5" customHeight="1" x14ac:dyDescent="0.35">
      <c r="A10" s="159" t="s">
        <v>208</v>
      </c>
      <c r="B10" s="210"/>
      <c r="C10" s="210"/>
      <c r="D10" s="211"/>
      <c r="E10" s="212"/>
      <c r="F10" s="157"/>
      <c r="G10" s="35"/>
    </row>
    <row r="11" spans="1:7" ht="19.5" customHeight="1" x14ac:dyDescent="0.35">
      <c r="A11" s="213">
        <v>1</v>
      </c>
      <c r="B11" s="140" t="s">
        <v>54</v>
      </c>
      <c r="C11" s="202" t="s">
        <v>1</v>
      </c>
      <c r="D11" s="202">
        <v>19</v>
      </c>
      <c r="E11" s="202">
        <v>55</v>
      </c>
      <c r="F11" s="15" t="s">
        <v>8</v>
      </c>
      <c r="G11" s="35" t="s">
        <v>8</v>
      </c>
    </row>
    <row r="12" spans="1:7" ht="19.5" customHeight="1" x14ac:dyDescent="0.35">
      <c r="A12" s="213">
        <v>2</v>
      </c>
      <c r="B12" s="140" t="s">
        <v>55</v>
      </c>
      <c r="C12" s="202" t="s">
        <v>1</v>
      </c>
      <c r="D12" s="202">
        <v>294</v>
      </c>
      <c r="E12" s="202">
        <v>68</v>
      </c>
      <c r="F12" s="15" t="s">
        <v>8</v>
      </c>
      <c r="G12" s="35" t="s">
        <v>8</v>
      </c>
    </row>
    <row r="13" spans="1:7" ht="19.5" customHeight="1" x14ac:dyDescent="0.35">
      <c r="A13" s="213">
        <v>3</v>
      </c>
      <c r="B13" s="140" t="s">
        <v>211</v>
      </c>
      <c r="C13" s="202" t="s">
        <v>1</v>
      </c>
      <c r="D13" s="202">
        <v>6.5</v>
      </c>
      <c r="E13" s="202">
        <v>68</v>
      </c>
      <c r="F13" s="15" t="s">
        <v>8</v>
      </c>
      <c r="G13" s="35" t="s">
        <v>8</v>
      </c>
    </row>
    <row r="14" spans="1:7" ht="19.5" customHeight="1" x14ac:dyDescent="0.35">
      <c r="A14" s="213">
        <v>4</v>
      </c>
      <c r="B14" s="140" t="s">
        <v>230</v>
      </c>
      <c r="C14" s="202" t="s">
        <v>0</v>
      </c>
      <c r="D14" s="202">
        <v>15</v>
      </c>
      <c r="E14" s="202"/>
      <c r="F14" s="15" t="s">
        <v>8</v>
      </c>
      <c r="G14" s="35" t="s">
        <v>8</v>
      </c>
    </row>
    <row r="15" spans="1:7" ht="19.5" customHeight="1" x14ac:dyDescent="0.35">
      <c r="A15" s="213">
        <v>5</v>
      </c>
      <c r="B15" s="140" t="s">
        <v>231</v>
      </c>
      <c r="C15" s="202" t="s">
        <v>0</v>
      </c>
      <c r="D15" s="202">
        <v>10</v>
      </c>
      <c r="E15" s="202">
        <v>68</v>
      </c>
      <c r="F15" s="15" t="s">
        <v>8</v>
      </c>
      <c r="G15" s="35" t="s">
        <v>8</v>
      </c>
    </row>
    <row r="16" spans="1:7" ht="19.5" customHeight="1" x14ac:dyDescent="0.35">
      <c r="A16" s="213">
        <v>6</v>
      </c>
      <c r="B16" s="140" t="s">
        <v>212</v>
      </c>
      <c r="C16" s="202" t="s">
        <v>0</v>
      </c>
      <c r="D16" s="202">
        <v>460</v>
      </c>
      <c r="E16" s="202">
        <v>68</v>
      </c>
      <c r="F16" s="15" t="s">
        <v>8</v>
      </c>
      <c r="G16" s="35" t="s">
        <v>8</v>
      </c>
    </row>
    <row r="17" spans="1:7" ht="19.5" customHeight="1" x14ac:dyDescent="0.35">
      <c r="A17" s="213">
        <v>7</v>
      </c>
      <c r="B17" s="140" t="s">
        <v>133</v>
      </c>
      <c r="C17" s="202" t="s">
        <v>0</v>
      </c>
      <c r="D17" s="202">
        <v>47</v>
      </c>
      <c r="E17" s="202">
        <v>68</v>
      </c>
      <c r="F17" s="15" t="s">
        <v>8</v>
      </c>
      <c r="G17" s="35" t="s">
        <v>8</v>
      </c>
    </row>
    <row r="18" spans="1:7" ht="19.5" customHeight="1" x14ac:dyDescent="0.35">
      <c r="A18" s="213">
        <v>8</v>
      </c>
      <c r="B18" s="140" t="s">
        <v>74</v>
      </c>
      <c r="C18" s="202" t="s">
        <v>5</v>
      </c>
      <c r="D18" s="202">
        <v>42</v>
      </c>
      <c r="E18" s="202">
        <v>68</v>
      </c>
      <c r="F18" s="15" t="s">
        <v>8</v>
      </c>
      <c r="G18" s="35" t="s">
        <v>8</v>
      </c>
    </row>
    <row r="19" spans="1:7" ht="19.5" customHeight="1" x14ac:dyDescent="0.35">
      <c r="A19" s="121"/>
      <c r="B19" s="160"/>
      <c r="C19" s="123"/>
      <c r="D19" s="124"/>
      <c r="E19" s="124"/>
      <c r="F19" s="34" t="s">
        <v>53</v>
      </c>
      <c r="G19" s="35" t="s">
        <v>8</v>
      </c>
    </row>
    <row r="20" spans="1:7" ht="19.5" customHeight="1" x14ac:dyDescent="0.35">
      <c r="A20" s="121"/>
      <c r="B20" s="160"/>
      <c r="C20" s="123"/>
      <c r="D20" s="124"/>
      <c r="E20" s="124"/>
      <c r="F20" s="34"/>
      <c r="G20" s="35"/>
    </row>
    <row r="21" spans="1:7" ht="19.5" customHeight="1" x14ac:dyDescent="0.35">
      <c r="A21" s="159" t="s">
        <v>146</v>
      </c>
      <c r="B21" s="210"/>
      <c r="C21" s="210"/>
      <c r="D21" s="211"/>
      <c r="E21" s="212"/>
      <c r="F21" s="157"/>
      <c r="G21" s="35"/>
    </row>
    <row r="22" spans="1:7" ht="19.5" customHeight="1" x14ac:dyDescent="0.35">
      <c r="A22" s="213">
        <v>1</v>
      </c>
      <c r="B22" s="140" t="s">
        <v>54</v>
      </c>
      <c r="C22" s="202" t="s">
        <v>1</v>
      </c>
      <c r="D22" s="202">
        <v>239</v>
      </c>
      <c r="E22" s="202">
        <v>68</v>
      </c>
      <c r="F22" s="15" t="s">
        <v>8</v>
      </c>
      <c r="G22" s="35" t="s">
        <v>8</v>
      </c>
    </row>
    <row r="23" spans="1:7" ht="19.5" customHeight="1" x14ac:dyDescent="0.35">
      <c r="A23" s="213">
        <v>2</v>
      </c>
      <c r="B23" s="140" t="s">
        <v>55</v>
      </c>
      <c r="C23" s="202" t="s">
        <v>1</v>
      </c>
      <c r="D23" s="202">
        <v>292</v>
      </c>
      <c r="E23" s="202">
        <v>55</v>
      </c>
      <c r="F23" s="15" t="s">
        <v>8</v>
      </c>
      <c r="G23" s="35" t="s">
        <v>8</v>
      </c>
    </row>
    <row r="24" spans="1:7" ht="19.5" customHeight="1" x14ac:dyDescent="0.35">
      <c r="A24" s="213">
        <v>3</v>
      </c>
      <c r="B24" s="140" t="s">
        <v>209</v>
      </c>
      <c r="C24" s="202" t="s">
        <v>0</v>
      </c>
      <c r="D24" s="202">
        <v>41</v>
      </c>
      <c r="E24" s="202">
        <v>8</v>
      </c>
      <c r="F24" s="15" t="s">
        <v>8</v>
      </c>
      <c r="G24" s="35" t="s">
        <v>8</v>
      </c>
    </row>
    <row r="25" spans="1:7" ht="19.5" customHeight="1" x14ac:dyDescent="0.35">
      <c r="A25" s="213">
        <v>4</v>
      </c>
      <c r="B25" s="204" t="s">
        <v>133</v>
      </c>
      <c r="C25" s="202" t="s">
        <v>0</v>
      </c>
      <c r="D25" s="202">
        <v>164</v>
      </c>
      <c r="E25" s="202">
        <v>2</v>
      </c>
      <c r="F25" s="15" t="s">
        <v>8</v>
      </c>
      <c r="G25" s="35" t="s">
        <v>8</v>
      </c>
    </row>
    <row r="26" spans="1:7" ht="19.5" customHeight="1" x14ac:dyDescent="0.35">
      <c r="A26" s="213">
        <v>5</v>
      </c>
      <c r="B26" s="204" t="s">
        <v>134</v>
      </c>
      <c r="C26" s="202" t="s">
        <v>0</v>
      </c>
      <c r="D26" s="202">
        <v>2380</v>
      </c>
      <c r="E26" s="202">
        <v>1</v>
      </c>
      <c r="F26" s="15" t="s">
        <v>8</v>
      </c>
      <c r="G26" s="35" t="s">
        <v>8</v>
      </c>
    </row>
    <row r="27" spans="1:7" ht="19.5" customHeight="1" x14ac:dyDescent="0.35">
      <c r="A27" s="121"/>
      <c r="B27" s="160"/>
      <c r="C27" s="123"/>
      <c r="D27" s="124"/>
      <c r="E27" s="124"/>
      <c r="F27" s="34" t="s">
        <v>53</v>
      </c>
      <c r="G27" s="35" t="s">
        <v>8</v>
      </c>
    </row>
    <row r="28" spans="1:7" ht="19.5" customHeight="1" x14ac:dyDescent="0.35">
      <c r="A28" s="121"/>
      <c r="B28" s="160"/>
      <c r="C28" s="123"/>
      <c r="D28" s="124"/>
      <c r="E28" s="124"/>
      <c r="F28" s="34"/>
      <c r="G28" s="35"/>
    </row>
    <row r="29" spans="1:7" ht="19.5" customHeight="1" x14ac:dyDescent="0.35">
      <c r="A29" s="159" t="s">
        <v>147</v>
      </c>
      <c r="B29" s="210"/>
      <c r="C29" s="210"/>
      <c r="D29" s="211"/>
      <c r="E29" s="212"/>
      <c r="F29" s="157"/>
      <c r="G29" s="35"/>
    </row>
    <row r="30" spans="1:7" ht="19.5" customHeight="1" x14ac:dyDescent="0.35">
      <c r="A30" s="213">
        <v>1</v>
      </c>
      <c r="B30" s="140" t="s">
        <v>54</v>
      </c>
      <c r="C30" s="202" t="s">
        <v>1</v>
      </c>
      <c r="D30" s="214">
        <v>1750</v>
      </c>
      <c r="E30" s="202">
        <v>68</v>
      </c>
      <c r="F30" s="15" t="s">
        <v>8</v>
      </c>
      <c r="G30" s="35" t="s">
        <v>8</v>
      </c>
    </row>
    <row r="31" spans="1:7" ht="19.5" customHeight="1" x14ac:dyDescent="0.35">
      <c r="A31" s="213">
        <v>2</v>
      </c>
      <c r="B31" s="140" t="s">
        <v>55</v>
      </c>
      <c r="C31" s="202" t="s">
        <v>1</v>
      </c>
      <c r="D31" s="214">
        <v>1041</v>
      </c>
      <c r="E31" s="202">
        <v>55</v>
      </c>
      <c r="F31" s="15" t="s">
        <v>8</v>
      </c>
      <c r="G31" s="35" t="s">
        <v>8</v>
      </c>
    </row>
    <row r="32" spans="1:7" ht="15" x14ac:dyDescent="0.35">
      <c r="A32" s="213">
        <v>3</v>
      </c>
      <c r="B32" s="140" t="s">
        <v>148</v>
      </c>
      <c r="C32" s="202" t="s">
        <v>45</v>
      </c>
      <c r="D32" s="202">
        <v>1</v>
      </c>
      <c r="E32" s="202">
        <v>8</v>
      </c>
      <c r="F32" s="15" t="s">
        <v>8</v>
      </c>
      <c r="G32" s="35" t="s">
        <v>8</v>
      </c>
    </row>
    <row r="33" spans="1:7" ht="19.5" customHeight="1" x14ac:dyDescent="0.2">
      <c r="A33" s="217">
        <v>4</v>
      </c>
      <c r="B33" s="241" t="s">
        <v>232</v>
      </c>
      <c r="C33" s="218" t="s">
        <v>40</v>
      </c>
      <c r="D33" s="218">
        <v>1</v>
      </c>
      <c r="E33" s="218">
        <v>2</v>
      </c>
      <c r="F33" s="242" t="s">
        <v>8</v>
      </c>
      <c r="G33" s="243" t="s">
        <v>8</v>
      </c>
    </row>
    <row r="34" spans="1:7" ht="19.5" customHeight="1" x14ac:dyDescent="0.35">
      <c r="A34" s="213">
        <v>5</v>
      </c>
      <c r="B34" s="215" t="s">
        <v>149</v>
      </c>
      <c r="C34" s="202" t="s">
        <v>5</v>
      </c>
      <c r="D34" s="202">
        <v>33</v>
      </c>
      <c r="E34" s="202">
        <v>1</v>
      </c>
      <c r="F34" s="15" t="s">
        <v>8</v>
      </c>
      <c r="G34" s="35" t="s">
        <v>8</v>
      </c>
    </row>
    <row r="35" spans="1:7" ht="19.5" customHeight="1" x14ac:dyDescent="0.35">
      <c r="A35" s="213">
        <v>6</v>
      </c>
      <c r="B35" s="215" t="s">
        <v>150</v>
      </c>
      <c r="C35" s="202" t="s">
        <v>45</v>
      </c>
      <c r="D35" s="124">
        <v>1</v>
      </c>
      <c r="E35" s="124"/>
      <c r="F35" s="15" t="s">
        <v>8</v>
      </c>
      <c r="G35" s="35" t="s">
        <v>8</v>
      </c>
    </row>
    <row r="36" spans="1:7" ht="19.5" customHeight="1" x14ac:dyDescent="0.35">
      <c r="A36" s="213">
        <v>7</v>
      </c>
      <c r="B36" s="140" t="s">
        <v>151</v>
      </c>
      <c r="C36" s="202" t="s">
        <v>0</v>
      </c>
      <c r="D36" s="124">
        <v>2894</v>
      </c>
      <c r="E36" s="124"/>
      <c r="F36" s="15" t="s">
        <v>8</v>
      </c>
      <c r="G36" s="35" t="s">
        <v>8</v>
      </c>
    </row>
    <row r="37" spans="1:7" ht="19.5" customHeight="1" x14ac:dyDescent="0.35">
      <c r="A37" s="213">
        <v>8</v>
      </c>
      <c r="B37" s="140" t="s">
        <v>152</v>
      </c>
      <c r="C37" s="202" t="s">
        <v>5</v>
      </c>
      <c r="D37" s="124">
        <v>365</v>
      </c>
      <c r="E37" s="124"/>
      <c r="F37" s="15" t="s">
        <v>8</v>
      </c>
      <c r="G37" s="35" t="s">
        <v>8</v>
      </c>
    </row>
    <row r="38" spans="1:7" ht="19.5" customHeight="1" x14ac:dyDescent="0.35">
      <c r="A38" s="213">
        <v>9</v>
      </c>
      <c r="B38" s="215" t="s">
        <v>153</v>
      </c>
      <c r="C38" s="202" t="s">
        <v>1</v>
      </c>
      <c r="D38" s="124">
        <v>1</v>
      </c>
      <c r="E38" s="124"/>
      <c r="F38" s="15" t="s">
        <v>8</v>
      </c>
      <c r="G38" s="35" t="s">
        <v>8</v>
      </c>
    </row>
    <row r="39" spans="1:7" ht="19.5" customHeight="1" x14ac:dyDescent="0.35">
      <c r="A39" s="213">
        <v>10</v>
      </c>
      <c r="B39" s="204" t="s">
        <v>134</v>
      </c>
      <c r="C39" s="202" t="s">
        <v>0</v>
      </c>
      <c r="D39" s="124">
        <v>4556</v>
      </c>
      <c r="E39" s="124"/>
      <c r="F39" s="15" t="s">
        <v>8</v>
      </c>
      <c r="G39" s="35" t="s">
        <v>8</v>
      </c>
    </row>
    <row r="40" spans="1:7" ht="19.5" customHeight="1" x14ac:dyDescent="0.35">
      <c r="A40" s="213">
        <v>12</v>
      </c>
      <c r="B40" s="204" t="s">
        <v>233</v>
      </c>
      <c r="C40" s="202" t="s">
        <v>0</v>
      </c>
      <c r="D40" s="124">
        <v>256</v>
      </c>
      <c r="E40" s="124"/>
      <c r="F40" s="15" t="s">
        <v>8</v>
      </c>
      <c r="G40" s="35" t="s">
        <v>8</v>
      </c>
    </row>
    <row r="41" spans="1:7" ht="19.5" customHeight="1" x14ac:dyDescent="0.35">
      <c r="A41" s="121"/>
      <c r="B41" s="160"/>
      <c r="C41" s="123"/>
      <c r="D41" s="124"/>
      <c r="E41" s="124"/>
      <c r="F41" s="34" t="s">
        <v>53</v>
      </c>
      <c r="G41" s="35" t="s">
        <v>8</v>
      </c>
    </row>
    <row r="42" spans="1:7" ht="19.5" customHeight="1" x14ac:dyDescent="0.35">
      <c r="A42" s="121"/>
      <c r="B42" s="160"/>
      <c r="C42" s="123"/>
      <c r="D42" s="124"/>
      <c r="E42" s="124"/>
      <c r="F42" s="34"/>
      <c r="G42" s="35"/>
    </row>
    <row r="43" spans="1:7" ht="19.5" customHeight="1" x14ac:dyDescent="0.35">
      <c r="A43" s="159" t="s">
        <v>210</v>
      </c>
      <c r="B43" s="210"/>
      <c r="C43" s="210"/>
      <c r="D43" s="211"/>
      <c r="E43" s="212"/>
      <c r="F43" s="157"/>
      <c r="G43" s="35"/>
    </row>
    <row r="44" spans="1:7" ht="19.5" customHeight="1" x14ac:dyDescent="0.35">
      <c r="A44" s="213">
        <v>1</v>
      </c>
      <c r="B44" s="140" t="s">
        <v>54</v>
      </c>
      <c r="C44" s="202" t="s">
        <v>1</v>
      </c>
      <c r="D44" s="202">
        <v>4571</v>
      </c>
      <c r="E44" s="202">
        <v>68</v>
      </c>
      <c r="F44" s="15" t="s">
        <v>8</v>
      </c>
      <c r="G44" s="35" t="s">
        <v>8</v>
      </c>
    </row>
    <row r="45" spans="1:7" ht="19.5" customHeight="1" x14ac:dyDescent="0.35">
      <c r="A45" s="213">
        <v>2</v>
      </c>
      <c r="B45" s="140" t="s">
        <v>55</v>
      </c>
      <c r="C45" s="202" t="s">
        <v>1</v>
      </c>
      <c r="D45" s="202">
        <v>448</v>
      </c>
      <c r="E45" s="202">
        <v>55</v>
      </c>
      <c r="F45" s="15" t="s">
        <v>8</v>
      </c>
      <c r="G45" s="35" t="s">
        <v>8</v>
      </c>
    </row>
    <row r="46" spans="1:7" ht="15" x14ac:dyDescent="0.35">
      <c r="A46" s="213">
        <v>3</v>
      </c>
      <c r="B46" s="204" t="s">
        <v>134</v>
      </c>
      <c r="C46" s="216" t="s">
        <v>0</v>
      </c>
      <c r="D46" s="202">
        <v>14900</v>
      </c>
      <c r="E46" s="202">
        <v>8</v>
      </c>
      <c r="F46" s="15" t="s">
        <v>8</v>
      </c>
      <c r="G46" s="35" t="s">
        <v>8</v>
      </c>
    </row>
    <row r="47" spans="1:7" ht="19.5" customHeight="1" x14ac:dyDescent="0.35">
      <c r="A47" s="121"/>
      <c r="B47" s="160"/>
      <c r="C47" s="123"/>
      <c r="D47" s="124"/>
      <c r="E47" s="124"/>
      <c r="F47" s="34" t="s">
        <v>53</v>
      </c>
      <c r="G47" s="35" t="s">
        <v>8</v>
      </c>
    </row>
    <row r="48" spans="1:7" ht="26.25" customHeight="1" thickBot="1" x14ac:dyDescent="0.4">
      <c r="A48" s="125"/>
      <c r="B48" s="161"/>
      <c r="C48" s="162"/>
      <c r="D48" s="163"/>
      <c r="E48" s="164"/>
      <c r="F48" s="165"/>
      <c r="G48" s="36"/>
    </row>
    <row r="49" spans="1:22" ht="15" x14ac:dyDescent="0.35">
      <c r="A49" s="30" t="s">
        <v>22</v>
      </c>
      <c r="F49" s="166" t="s">
        <v>7</v>
      </c>
      <c r="G49" s="15" t="s">
        <v>8</v>
      </c>
    </row>
    <row r="50" spans="1:22" ht="24.75" customHeight="1" x14ac:dyDescent="0.2">
      <c r="A50" s="167" t="s">
        <v>24</v>
      </c>
      <c r="B50" s="258" t="s">
        <v>194</v>
      </c>
      <c r="C50" s="258"/>
      <c r="D50" s="258"/>
      <c r="E50" s="258"/>
      <c r="F50" s="258"/>
      <c r="G50" s="258"/>
    </row>
    <row r="51" spans="1:22" ht="9.9499999999999993" customHeight="1" x14ac:dyDescent="0.2">
      <c r="A51" s="167"/>
      <c r="B51" s="168"/>
    </row>
    <row r="52" spans="1:22" ht="52.5" customHeight="1" x14ac:dyDescent="0.2">
      <c r="A52" s="167" t="s">
        <v>25</v>
      </c>
      <c r="B52" s="258" t="s">
        <v>195</v>
      </c>
      <c r="C52" s="258"/>
      <c r="D52" s="258"/>
      <c r="E52" s="258"/>
      <c r="F52" s="258"/>
      <c r="G52" s="258"/>
      <c r="P52" s="167"/>
      <c r="Q52" s="257"/>
      <c r="R52" s="257"/>
      <c r="S52" s="257"/>
      <c r="T52" s="257"/>
      <c r="U52" s="257"/>
      <c r="V52" s="257"/>
    </row>
    <row r="53" spans="1:22" ht="9.9499999999999993" customHeight="1" x14ac:dyDescent="0.2">
      <c r="A53" s="169"/>
    </row>
    <row r="54" spans="1:22" ht="75.75" customHeight="1" x14ac:dyDescent="0.2">
      <c r="A54" s="129" t="s">
        <v>26</v>
      </c>
      <c r="B54" s="258" t="s">
        <v>14</v>
      </c>
      <c r="C54" s="258"/>
      <c r="D54" s="258"/>
      <c r="E54" s="258"/>
      <c r="F54" s="258"/>
      <c r="G54" s="258"/>
    </row>
    <row r="55" spans="1:22" ht="13.5" customHeight="1" x14ac:dyDescent="0.2">
      <c r="A55" s="169"/>
    </row>
    <row r="56" spans="1:22" ht="13.5" customHeight="1" x14ac:dyDescent="0.2">
      <c r="A56" s="129" t="s">
        <v>27</v>
      </c>
      <c r="B56" s="258" t="s">
        <v>15</v>
      </c>
      <c r="C56" s="258"/>
      <c r="D56" s="258"/>
      <c r="E56" s="258"/>
      <c r="F56" s="258"/>
      <c r="G56" s="258"/>
    </row>
    <row r="57" spans="1:22" x14ac:dyDescent="0.2">
      <c r="A57" s="129"/>
    </row>
    <row r="58" spans="1:22" x14ac:dyDescent="0.2">
      <c r="A58" s="167" t="s">
        <v>43</v>
      </c>
      <c r="B58" s="257" t="s">
        <v>196</v>
      </c>
      <c r="C58" s="257"/>
      <c r="D58" s="257"/>
      <c r="E58" s="257"/>
      <c r="F58" s="257"/>
      <c r="G58" s="257"/>
    </row>
    <row r="59" spans="1:22" x14ac:dyDescent="0.2">
      <c r="F59" s="33" t="s">
        <v>3</v>
      </c>
      <c r="G59" s="1"/>
    </row>
    <row r="60" spans="1:22" x14ac:dyDescent="0.2">
      <c r="F60" s="33" t="s">
        <v>4</v>
      </c>
      <c r="G60" s="2"/>
    </row>
  </sheetData>
  <mergeCells count="10">
    <mergeCell ref="B58:G58"/>
    <mergeCell ref="Q52:V52"/>
    <mergeCell ref="B56:G56"/>
    <mergeCell ref="B1:G1"/>
    <mergeCell ref="B3:G3"/>
    <mergeCell ref="B4:G4"/>
    <mergeCell ref="B5:G5"/>
    <mergeCell ref="B54:G54"/>
    <mergeCell ref="B50:G50"/>
    <mergeCell ref="B52:G52"/>
  </mergeCells>
  <printOptions horizontalCentered="1"/>
  <pageMargins left="0.5" right="0.5" top="0.52" bottom="0.25" header="0.5" footer="0.35"/>
  <pageSetup scale="6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G42"/>
  <sheetViews>
    <sheetView view="pageBreakPreview" topLeftCell="A3" zoomScale="90" zoomScaleNormal="100" zoomScaleSheetLayoutView="90" workbookViewId="0">
      <selection activeCell="J17" sqref="J17"/>
    </sheetView>
  </sheetViews>
  <sheetFormatPr defaultColWidth="9.140625" defaultRowHeight="12.75" x14ac:dyDescent="0.2"/>
  <cols>
    <col min="1" max="1" width="8.5703125" style="76" customWidth="1"/>
    <col min="2" max="2" width="39.7109375" style="76" customWidth="1"/>
    <col min="3" max="4" width="15.7109375" style="76" customWidth="1"/>
    <col min="5" max="5" width="15.7109375" style="76" hidden="1" customWidth="1"/>
    <col min="6" max="6" width="15.7109375" style="108" customWidth="1"/>
    <col min="7" max="7" width="15.7109375" style="76" customWidth="1"/>
    <col min="8" max="10" width="9.140625" style="76"/>
    <col min="11" max="11" width="19.7109375" style="76" customWidth="1"/>
    <col min="12" max="16384" width="9.140625" style="76"/>
  </cols>
  <sheetData>
    <row r="1" spans="1:7" ht="18" customHeight="1" x14ac:dyDescent="0.2">
      <c r="A1" s="74"/>
      <c r="B1" s="254" t="str">
        <f>'[1]BID SUMMARY'!B4</f>
        <v>GATEHOUSE SUBDIVISION UNIT 2</v>
      </c>
      <c r="C1" s="254"/>
      <c r="D1" s="254"/>
      <c r="E1" s="254"/>
      <c r="F1" s="254"/>
      <c r="G1" s="254"/>
    </row>
    <row r="2" spans="1:7" x14ac:dyDescent="0.2">
      <c r="A2" s="74"/>
      <c r="B2" s="75"/>
      <c r="F2" s="74" t="s">
        <v>9</v>
      </c>
      <c r="G2" s="76" t="str">
        <f>'[1]BID SUMMARY'!E2</f>
        <v>314-52-02</v>
      </c>
    </row>
    <row r="3" spans="1:7" ht="20.100000000000001" customHeight="1" x14ac:dyDescent="0.2">
      <c r="B3" s="261" t="s">
        <v>171</v>
      </c>
      <c r="C3" s="261"/>
      <c r="D3" s="261"/>
      <c r="E3" s="261"/>
      <c r="F3" s="261"/>
      <c r="G3" s="261"/>
    </row>
    <row r="4" spans="1:7" ht="20.100000000000001" customHeight="1" x14ac:dyDescent="0.2">
      <c r="B4" s="261"/>
      <c r="C4" s="261"/>
      <c r="D4" s="261"/>
      <c r="E4" s="261"/>
      <c r="F4" s="261"/>
      <c r="G4" s="261"/>
    </row>
    <row r="5" spans="1:7" ht="20.100000000000001" customHeight="1" x14ac:dyDescent="0.2">
      <c r="B5" s="261" t="s">
        <v>38</v>
      </c>
      <c r="C5" s="261"/>
      <c r="D5" s="261"/>
      <c r="E5" s="261"/>
      <c r="F5" s="261"/>
      <c r="G5" s="261"/>
    </row>
    <row r="6" spans="1:7" ht="20.100000000000001" customHeight="1" x14ac:dyDescent="0.2">
      <c r="B6" s="220"/>
      <c r="C6" s="220"/>
      <c r="D6" s="220"/>
      <c r="E6" s="220"/>
      <c r="F6" s="220"/>
      <c r="G6" s="220"/>
    </row>
    <row r="7" spans="1:7" customFormat="1" ht="15" customHeight="1" thickBot="1" x14ac:dyDescent="0.25">
      <c r="B7" s="230" t="s">
        <v>172</v>
      </c>
      <c r="C7" s="57"/>
      <c r="D7" s="57"/>
      <c r="E7" s="57"/>
      <c r="F7" s="4"/>
    </row>
    <row r="8" spans="1:7" ht="26.25" customHeight="1" thickBot="1" x14ac:dyDescent="0.25">
      <c r="A8" s="77" t="s">
        <v>10</v>
      </c>
      <c r="B8" s="78" t="s">
        <v>11</v>
      </c>
      <c r="C8" s="79" t="s">
        <v>2</v>
      </c>
      <c r="D8" s="80" t="s">
        <v>28</v>
      </c>
      <c r="E8" s="80" t="s">
        <v>19</v>
      </c>
      <c r="F8" s="79" t="s">
        <v>12</v>
      </c>
      <c r="G8" s="81" t="s">
        <v>13</v>
      </c>
    </row>
    <row r="9" spans="1:7" ht="19.5" customHeight="1" x14ac:dyDescent="0.2">
      <c r="A9" s="82"/>
      <c r="B9" s="83"/>
      <c r="C9" s="84"/>
      <c r="D9" s="85"/>
      <c r="E9" s="86"/>
      <c r="F9" s="85"/>
      <c r="G9" s="87"/>
    </row>
    <row r="10" spans="1:7" ht="19.5" customHeight="1" x14ac:dyDescent="0.35">
      <c r="A10" s="88">
        <v>1</v>
      </c>
      <c r="B10" s="89" t="s">
        <v>39</v>
      </c>
      <c r="C10" s="90" t="s">
        <v>40</v>
      </c>
      <c r="D10" s="202">
        <v>1</v>
      </c>
      <c r="E10" s="91"/>
      <c r="F10" s="92" t="s">
        <v>8</v>
      </c>
      <c r="G10" s="93" t="s">
        <v>8</v>
      </c>
    </row>
    <row r="11" spans="1:7" ht="19.5" customHeight="1" x14ac:dyDescent="0.35">
      <c r="A11" s="88">
        <v>2</v>
      </c>
      <c r="B11" s="89" t="s">
        <v>173</v>
      </c>
      <c r="C11" s="90" t="s">
        <v>1</v>
      </c>
      <c r="D11" s="203">
        <v>5556</v>
      </c>
      <c r="E11" s="91"/>
      <c r="F11" s="92" t="s">
        <v>8</v>
      </c>
      <c r="G11" s="93" t="s">
        <v>8</v>
      </c>
    </row>
    <row r="12" spans="1:7" ht="19.5" customHeight="1" x14ac:dyDescent="0.35">
      <c r="A12" s="88">
        <v>3</v>
      </c>
      <c r="B12" s="89" t="s">
        <v>174</v>
      </c>
      <c r="C12" s="90" t="s">
        <v>1</v>
      </c>
      <c r="D12" s="203">
        <v>1471</v>
      </c>
      <c r="E12" s="91"/>
      <c r="F12" s="92" t="s">
        <v>8</v>
      </c>
      <c r="G12" s="93" t="s">
        <v>8</v>
      </c>
    </row>
    <row r="13" spans="1:7" ht="19.5" customHeight="1" x14ac:dyDescent="0.35">
      <c r="A13" s="88">
        <v>4</v>
      </c>
      <c r="B13" s="89" t="s">
        <v>175</v>
      </c>
      <c r="C13" s="90" t="s">
        <v>0</v>
      </c>
      <c r="D13" s="203">
        <v>10343</v>
      </c>
      <c r="E13" s="91"/>
      <c r="F13" s="92" t="s">
        <v>8</v>
      </c>
      <c r="G13" s="93" t="s">
        <v>8</v>
      </c>
    </row>
    <row r="14" spans="1:7" ht="19.5" customHeight="1" x14ac:dyDescent="0.35">
      <c r="A14" s="88">
        <v>5</v>
      </c>
      <c r="B14" s="89" t="s">
        <v>197</v>
      </c>
      <c r="C14" s="90" t="s">
        <v>0</v>
      </c>
      <c r="D14" s="203">
        <v>12228</v>
      </c>
      <c r="E14" s="91"/>
      <c r="F14" s="92" t="s">
        <v>8</v>
      </c>
      <c r="G14" s="93" t="s">
        <v>8</v>
      </c>
    </row>
    <row r="15" spans="1:7" ht="19.5" customHeight="1" x14ac:dyDescent="0.35">
      <c r="A15" s="88">
        <v>6</v>
      </c>
      <c r="B15" s="89" t="s">
        <v>124</v>
      </c>
      <c r="C15" s="90" t="s">
        <v>0</v>
      </c>
      <c r="D15" s="203">
        <v>12228</v>
      </c>
      <c r="E15" s="91"/>
      <c r="F15" s="92" t="s">
        <v>8</v>
      </c>
      <c r="G15" s="93" t="s">
        <v>8</v>
      </c>
    </row>
    <row r="16" spans="1:7" ht="19.5" customHeight="1" x14ac:dyDescent="0.35">
      <c r="A16" s="88">
        <v>7</v>
      </c>
      <c r="B16" s="89" t="s">
        <v>69</v>
      </c>
      <c r="C16" s="90" t="s">
        <v>5</v>
      </c>
      <c r="D16" s="202">
        <v>30</v>
      </c>
      <c r="E16" s="94"/>
      <c r="F16" s="92" t="s">
        <v>8</v>
      </c>
      <c r="G16" s="93" t="s">
        <v>8</v>
      </c>
    </row>
    <row r="17" spans="1:7" ht="19.5" customHeight="1" x14ac:dyDescent="0.35">
      <c r="A17" s="88">
        <v>8</v>
      </c>
      <c r="B17" s="89" t="s">
        <v>125</v>
      </c>
      <c r="C17" s="90" t="s">
        <v>5</v>
      </c>
      <c r="D17" s="202">
        <v>30</v>
      </c>
      <c r="E17" s="94"/>
      <c r="F17" s="92" t="s">
        <v>8</v>
      </c>
      <c r="G17" s="93" t="s">
        <v>8</v>
      </c>
    </row>
    <row r="18" spans="1:7" ht="19.5" customHeight="1" x14ac:dyDescent="0.35">
      <c r="A18" s="88">
        <v>9</v>
      </c>
      <c r="B18" s="89" t="s">
        <v>126</v>
      </c>
      <c r="C18" s="180" t="s">
        <v>5</v>
      </c>
      <c r="D18" s="203">
        <v>5645</v>
      </c>
      <c r="E18" s="94"/>
      <c r="F18" s="92" t="s">
        <v>8</v>
      </c>
      <c r="G18" s="93" t="s">
        <v>8</v>
      </c>
    </row>
    <row r="19" spans="1:7" ht="19.5" customHeight="1" x14ac:dyDescent="0.35">
      <c r="A19" s="88">
        <v>10</v>
      </c>
      <c r="B19" s="89" t="s">
        <v>228</v>
      </c>
      <c r="C19" s="180" t="s">
        <v>0</v>
      </c>
      <c r="D19" s="240">
        <v>8.5</v>
      </c>
      <c r="E19" s="94"/>
      <c r="F19" s="92" t="s">
        <v>8</v>
      </c>
      <c r="G19" s="93" t="s">
        <v>8</v>
      </c>
    </row>
    <row r="20" spans="1:7" ht="19.5" customHeight="1" x14ac:dyDescent="0.35">
      <c r="A20" s="88">
        <v>11</v>
      </c>
      <c r="B20" s="89" t="s">
        <v>127</v>
      </c>
      <c r="C20" s="180" t="s">
        <v>5</v>
      </c>
      <c r="D20" s="202">
        <v>259</v>
      </c>
      <c r="E20" s="91"/>
      <c r="F20" s="92" t="s">
        <v>8</v>
      </c>
      <c r="G20" s="93" t="s">
        <v>8</v>
      </c>
    </row>
    <row r="21" spans="1:7" ht="19.5" customHeight="1" x14ac:dyDescent="0.35">
      <c r="A21" s="88">
        <v>12</v>
      </c>
      <c r="B21" s="95" t="s">
        <v>73</v>
      </c>
      <c r="C21" s="90" t="s">
        <v>5</v>
      </c>
      <c r="D21" s="203">
        <v>1365</v>
      </c>
      <c r="E21" s="91"/>
      <c r="F21" s="92" t="s">
        <v>8</v>
      </c>
      <c r="G21" s="93" t="s">
        <v>8</v>
      </c>
    </row>
    <row r="22" spans="1:7" ht="19.5" customHeight="1" x14ac:dyDescent="0.35">
      <c r="A22" s="88">
        <v>13</v>
      </c>
      <c r="B22" s="95" t="s">
        <v>176</v>
      </c>
      <c r="C22" s="90" t="s">
        <v>6</v>
      </c>
      <c r="D22" s="202">
        <v>6</v>
      </c>
      <c r="E22" s="91"/>
      <c r="F22" s="92" t="s">
        <v>8</v>
      </c>
      <c r="G22" s="93" t="s">
        <v>8</v>
      </c>
    </row>
    <row r="23" spans="1:7" ht="19.5" customHeight="1" x14ac:dyDescent="0.35">
      <c r="A23" s="88">
        <v>14</v>
      </c>
      <c r="B23" s="95" t="s">
        <v>177</v>
      </c>
      <c r="C23" s="90" t="s">
        <v>6</v>
      </c>
      <c r="D23" s="202">
        <v>6</v>
      </c>
      <c r="E23" s="91"/>
      <c r="F23" s="92" t="s">
        <v>8</v>
      </c>
      <c r="G23" s="93" t="s">
        <v>8</v>
      </c>
    </row>
    <row r="24" spans="1:7" ht="19.5" customHeight="1" x14ac:dyDescent="0.35">
      <c r="A24" s="88">
        <v>15</v>
      </c>
      <c r="B24" s="89" t="s">
        <v>178</v>
      </c>
      <c r="C24" s="90" t="s">
        <v>6</v>
      </c>
      <c r="D24" s="202">
        <v>8</v>
      </c>
      <c r="E24" s="91"/>
      <c r="F24" s="92" t="s">
        <v>8</v>
      </c>
      <c r="G24" s="93" t="s">
        <v>8</v>
      </c>
    </row>
    <row r="25" spans="1:7" ht="29.25" customHeight="1" x14ac:dyDescent="0.35">
      <c r="A25" s="88">
        <v>16</v>
      </c>
      <c r="B25" s="89" t="s">
        <v>41</v>
      </c>
      <c r="C25" s="90" t="s">
        <v>40</v>
      </c>
      <c r="D25" s="202">
        <v>1</v>
      </c>
      <c r="E25" s="91"/>
      <c r="F25" s="92" t="s">
        <v>8</v>
      </c>
      <c r="G25" s="93" t="s">
        <v>8</v>
      </c>
    </row>
    <row r="26" spans="1:7" ht="25.5" x14ac:dyDescent="0.35">
      <c r="A26" s="88">
        <v>17</v>
      </c>
      <c r="B26" s="95" t="s">
        <v>207</v>
      </c>
      <c r="C26" s="90" t="s">
        <v>0</v>
      </c>
      <c r="D26" s="218">
        <v>2428</v>
      </c>
      <c r="E26" s="91"/>
      <c r="F26" s="92" t="s">
        <v>8</v>
      </c>
      <c r="G26" s="93" t="s">
        <v>8</v>
      </c>
    </row>
    <row r="27" spans="1:7" ht="19.5" customHeight="1" thickBot="1" x14ac:dyDescent="0.4">
      <c r="A27" s="96"/>
      <c r="B27" s="97"/>
      <c r="C27" s="98"/>
      <c r="D27" s="98"/>
      <c r="E27" s="99"/>
      <c r="F27" s="100"/>
      <c r="G27" s="93"/>
    </row>
    <row r="28" spans="1:7" ht="15" customHeight="1" x14ac:dyDescent="0.35">
      <c r="A28" s="101"/>
      <c r="B28" s="102"/>
      <c r="C28" s="102"/>
      <c r="D28" s="102"/>
      <c r="E28" s="102"/>
      <c r="F28" s="103" t="s">
        <v>7</v>
      </c>
      <c r="G28" s="104" t="s">
        <v>8</v>
      </c>
    </row>
    <row r="29" spans="1:7" x14ac:dyDescent="0.2">
      <c r="A29" s="105" t="s">
        <v>22</v>
      </c>
      <c r="B29" s="106"/>
      <c r="C29" s="107"/>
      <c r="D29" s="107"/>
    </row>
    <row r="30" spans="1:7" ht="12.75" customHeight="1" x14ac:dyDescent="0.2">
      <c r="A30" s="109"/>
    </row>
    <row r="31" spans="1:7" ht="12.75" customHeight="1" x14ac:dyDescent="0.2">
      <c r="A31" s="109" t="s">
        <v>24</v>
      </c>
      <c r="B31" s="260" t="s">
        <v>229</v>
      </c>
      <c r="C31" s="260"/>
      <c r="D31" s="260"/>
      <c r="E31" s="260"/>
      <c r="F31" s="260"/>
      <c r="G31" s="260"/>
    </row>
    <row r="32" spans="1:7" ht="12.75" customHeight="1" x14ac:dyDescent="0.2">
      <c r="A32" s="109"/>
      <c r="B32" s="179"/>
      <c r="C32" s="179"/>
      <c r="D32" s="179"/>
      <c r="E32" s="179"/>
      <c r="F32" s="179"/>
      <c r="G32" s="179"/>
    </row>
    <row r="33" spans="1:7" x14ac:dyDescent="0.2">
      <c r="A33" s="109" t="s">
        <v>25</v>
      </c>
      <c r="B33" s="262" t="s">
        <v>42</v>
      </c>
      <c r="C33" s="262"/>
      <c r="D33" s="262"/>
      <c r="E33" s="262"/>
      <c r="F33" s="262"/>
      <c r="G33" s="262"/>
    </row>
    <row r="34" spans="1:7" ht="54.95" customHeight="1" x14ac:dyDescent="0.2">
      <c r="A34" s="109"/>
      <c r="F34" s="110"/>
    </row>
    <row r="35" spans="1:7" x14ac:dyDescent="0.2">
      <c r="A35" s="109" t="s">
        <v>26</v>
      </c>
      <c r="B35" s="260" t="s">
        <v>14</v>
      </c>
      <c r="C35" s="260"/>
      <c r="D35" s="260"/>
      <c r="E35" s="260"/>
      <c r="F35" s="260"/>
      <c r="G35" s="260"/>
    </row>
    <row r="36" spans="1:7" ht="80.099999999999994" customHeight="1" x14ac:dyDescent="0.2">
      <c r="A36" s="109"/>
      <c r="F36" s="110"/>
    </row>
    <row r="37" spans="1:7" x14ac:dyDescent="0.2">
      <c r="A37" s="109" t="s">
        <v>27</v>
      </c>
      <c r="B37" s="260" t="s">
        <v>15</v>
      </c>
      <c r="C37" s="260"/>
      <c r="D37" s="260"/>
      <c r="E37" s="260"/>
      <c r="F37" s="260"/>
      <c r="G37" s="260"/>
    </row>
    <row r="38" spans="1:7" ht="30" customHeight="1" x14ac:dyDescent="0.2">
      <c r="F38" s="76"/>
    </row>
    <row r="39" spans="1:7" ht="12.75" customHeight="1" x14ac:dyDescent="0.2">
      <c r="A39" s="232" t="s">
        <v>43</v>
      </c>
      <c r="B39" s="260" t="s">
        <v>179</v>
      </c>
      <c r="C39" s="260"/>
      <c r="D39" s="260"/>
      <c r="E39" s="260"/>
      <c r="F39" s="260"/>
      <c r="G39" s="260"/>
    </row>
    <row r="40" spans="1:7" x14ac:dyDescent="0.2">
      <c r="A40" s="232"/>
      <c r="B40" s="179"/>
      <c r="C40" s="179"/>
      <c r="D40" s="179"/>
      <c r="E40" s="179"/>
      <c r="F40" s="179"/>
      <c r="G40" s="179"/>
    </row>
    <row r="41" spans="1:7" x14ac:dyDescent="0.2">
      <c r="A41" s="74"/>
      <c r="F41" s="110" t="s">
        <v>3</v>
      </c>
      <c r="G41" s="111"/>
    </row>
    <row r="42" spans="1:7" x14ac:dyDescent="0.2">
      <c r="F42" s="110" t="s">
        <v>4</v>
      </c>
      <c r="G42" s="112"/>
    </row>
  </sheetData>
  <mergeCells count="9">
    <mergeCell ref="B39:G39"/>
    <mergeCell ref="B1:G1"/>
    <mergeCell ref="B3:G3"/>
    <mergeCell ref="B4:G4"/>
    <mergeCell ref="B5:G5"/>
    <mergeCell ref="B31:G31"/>
    <mergeCell ref="B33:G33"/>
    <mergeCell ref="B35:G35"/>
    <mergeCell ref="B37:G37"/>
  </mergeCells>
  <printOptions horizontalCentered="1"/>
  <pageMargins left="0.5" right="0.5" top="0.52" bottom="0.25" header="0.5" footer="0.35"/>
  <pageSetup scale="87" orientation="portrait" r:id="rId1"/>
  <headerFooter alignWithMargins="0"/>
  <rowBreaks count="1" manualBreakCount="1">
    <brk id="9"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37"/>
  <sheetViews>
    <sheetView tabSelected="1" view="pageBreakPreview" zoomScale="85" zoomScaleNormal="100" zoomScaleSheetLayoutView="85" workbookViewId="0">
      <selection activeCell="D19" sqref="D19"/>
    </sheetView>
  </sheetViews>
  <sheetFormatPr defaultColWidth="9.140625" defaultRowHeight="12.75" x14ac:dyDescent="0.2"/>
  <cols>
    <col min="1" max="1" width="5.7109375" customWidth="1"/>
    <col min="2" max="2" width="42.28515625" customWidth="1"/>
    <col min="3" max="4" width="15.7109375" customWidth="1"/>
    <col min="5" max="5" width="15.7109375" hidden="1" customWidth="1"/>
    <col min="6" max="6" width="15.7109375" style="3" customWidth="1"/>
    <col min="7" max="7" width="15.7109375" customWidth="1"/>
  </cols>
  <sheetData>
    <row r="1" spans="1:8" ht="18" x14ac:dyDescent="0.2">
      <c r="B1" s="254" t="str">
        <f>'BID SUMMARY'!B4</f>
        <v>GATEHOUSE SUBDIVISION UNIT 2</v>
      </c>
      <c r="C1" s="254"/>
      <c r="D1" s="254"/>
      <c r="E1" s="254"/>
      <c r="F1" s="254"/>
      <c r="G1" s="254"/>
    </row>
    <row r="2" spans="1:8" x14ac:dyDescent="0.2">
      <c r="B2" s="75"/>
      <c r="C2" s="76"/>
      <c r="D2" s="76"/>
      <c r="E2" s="76"/>
      <c r="F2" s="74" t="s">
        <v>9</v>
      </c>
      <c r="G2" s="76" t="str">
        <f>'BID SUMMARY'!E2</f>
        <v>314-52-02</v>
      </c>
    </row>
    <row r="3" spans="1:8" ht="20.100000000000001" customHeight="1" x14ac:dyDescent="0.2">
      <c r="B3" s="254" t="s">
        <v>161</v>
      </c>
      <c r="C3" s="254"/>
      <c r="D3" s="254"/>
      <c r="E3" s="254"/>
      <c r="F3" s="254"/>
      <c r="G3" s="254"/>
    </row>
    <row r="4" spans="1:8" ht="20.100000000000001" customHeight="1" x14ac:dyDescent="0.2">
      <c r="B4" s="254"/>
      <c r="C4" s="254"/>
      <c r="D4" s="254"/>
      <c r="E4" s="254"/>
      <c r="F4" s="254"/>
      <c r="G4" s="254"/>
    </row>
    <row r="5" spans="1:8" ht="20.100000000000001" customHeight="1" x14ac:dyDescent="0.2">
      <c r="B5" s="254" t="s">
        <v>56</v>
      </c>
      <c r="C5" s="254"/>
      <c r="D5" s="254"/>
      <c r="E5" s="254"/>
      <c r="F5" s="254"/>
      <c r="G5" s="254"/>
    </row>
    <row r="6" spans="1:8" ht="12.75" customHeight="1" x14ac:dyDescent="0.2">
      <c r="A6" s="57"/>
      <c r="B6" s="57"/>
      <c r="C6" s="57"/>
      <c r="D6" s="57"/>
      <c r="E6" s="57"/>
      <c r="F6" s="57"/>
      <c r="G6" s="4"/>
    </row>
    <row r="7" spans="1:8" ht="15" customHeight="1" thickBot="1" x14ac:dyDescent="0.25">
      <c r="B7" s="57" t="s">
        <v>180</v>
      </c>
      <c r="C7" s="57"/>
      <c r="D7" s="57"/>
      <c r="E7" s="57"/>
      <c r="F7" s="4"/>
    </row>
    <row r="8" spans="1:8" ht="26.25" customHeight="1" thickBot="1" x14ac:dyDescent="0.25">
      <c r="A8" s="116" t="s">
        <v>10</v>
      </c>
      <c r="B8" s="117" t="s">
        <v>11</v>
      </c>
      <c r="C8" s="12" t="s">
        <v>2</v>
      </c>
      <c r="D8" s="13" t="s">
        <v>28</v>
      </c>
      <c r="E8" s="13" t="s">
        <v>19</v>
      </c>
      <c r="F8" s="12" t="s">
        <v>12</v>
      </c>
      <c r="G8" s="118" t="s">
        <v>13</v>
      </c>
    </row>
    <row r="9" spans="1:8" ht="19.5" customHeight="1" x14ac:dyDescent="0.35">
      <c r="A9" s="121">
        <v>1</v>
      </c>
      <c r="B9" s="140" t="s">
        <v>57</v>
      </c>
      <c r="C9" s="141"/>
      <c r="D9" s="141"/>
      <c r="E9" s="170"/>
      <c r="F9" s="15"/>
      <c r="G9" s="35"/>
    </row>
    <row r="10" spans="1:8" ht="19.5" customHeight="1" x14ac:dyDescent="0.35">
      <c r="A10" s="121"/>
      <c r="B10" s="140" t="s">
        <v>58</v>
      </c>
      <c r="C10" s="141" t="s">
        <v>5</v>
      </c>
      <c r="D10" s="245">
        <v>320.91000000000003</v>
      </c>
      <c r="E10" s="170"/>
      <c r="F10" s="15" t="s">
        <v>8</v>
      </c>
      <c r="G10" s="35" t="s">
        <v>8</v>
      </c>
      <c r="H10" s="145"/>
    </row>
    <row r="11" spans="1:8" ht="19.5" customHeight="1" x14ac:dyDescent="0.35">
      <c r="A11" s="121"/>
      <c r="B11" s="140" t="s">
        <v>59</v>
      </c>
      <c r="C11" s="141" t="s">
        <v>5</v>
      </c>
      <c r="D11" s="245">
        <v>1284.96</v>
      </c>
      <c r="E11" s="170"/>
      <c r="F11" s="15" t="s">
        <v>8</v>
      </c>
      <c r="G11" s="35" t="s">
        <v>8</v>
      </c>
      <c r="H11" s="145"/>
    </row>
    <row r="12" spans="1:8" ht="19.5" customHeight="1" x14ac:dyDescent="0.35">
      <c r="A12" s="121"/>
      <c r="B12" s="140" t="s">
        <v>60</v>
      </c>
      <c r="C12" s="141" t="s">
        <v>5</v>
      </c>
      <c r="D12" s="245">
        <v>102.85</v>
      </c>
      <c r="E12" s="170"/>
      <c r="F12" s="15" t="s">
        <v>8</v>
      </c>
      <c r="G12" s="35" t="s">
        <v>8</v>
      </c>
      <c r="H12" s="145"/>
    </row>
    <row r="13" spans="1:8" ht="19.5" customHeight="1" x14ac:dyDescent="0.35">
      <c r="A13" s="121">
        <v>2</v>
      </c>
      <c r="B13" s="140" t="s">
        <v>61</v>
      </c>
      <c r="C13" s="141" t="s">
        <v>6</v>
      </c>
      <c r="D13" s="171">
        <v>12</v>
      </c>
      <c r="E13" s="170"/>
      <c r="F13" s="15" t="s">
        <v>8</v>
      </c>
      <c r="G13" s="35" t="s">
        <v>8</v>
      </c>
      <c r="H13" s="146"/>
    </row>
    <row r="14" spans="1:8" ht="19.5" customHeight="1" x14ac:dyDescent="0.35">
      <c r="A14" s="121">
        <v>3</v>
      </c>
      <c r="B14" s="140" t="s">
        <v>121</v>
      </c>
      <c r="C14" s="141" t="s">
        <v>6</v>
      </c>
      <c r="D14" s="171">
        <v>4</v>
      </c>
      <c r="E14" s="170"/>
      <c r="F14" s="15" t="s">
        <v>8</v>
      </c>
      <c r="G14" s="35" t="s">
        <v>8</v>
      </c>
      <c r="H14" s="146"/>
    </row>
    <row r="15" spans="1:8" ht="19.5" customHeight="1" x14ac:dyDescent="0.35">
      <c r="A15" s="121">
        <v>4</v>
      </c>
      <c r="B15" s="140" t="s">
        <v>62</v>
      </c>
      <c r="C15" s="141" t="s">
        <v>63</v>
      </c>
      <c r="D15" s="244">
        <v>38.5</v>
      </c>
      <c r="E15" s="170"/>
      <c r="F15" s="15" t="s">
        <v>8</v>
      </c>
      <c r="G15" s="35" t="s">
        <v>8</v>
      </c>
      <c r="H15" s="146"/>
    </row>
    <row r="16" spans="1:8" ht="19.5" customHeight="1" x14ac:dyDescent="0.35">
      <c r="A16" s="121">
        <v>5</v>
      </c>
      <c r="B16" s="140" t="s">
        <v>64</v>
      </c>
      <c r="C16" s="141" t="s">
        <v>6</v>
      </c>
      <c r="D16" s="171">
        <v>12</v>
      </c>
      <c r="E16" s="170"/>
      <c r="F16" s="15" t="s">
        <v>8</v>
      </c>
      <c r="G16" s="35" t="s">
        <v>8</v>
      </c>
    </row>
    <row r="17" spans="1:8" ht="19.5" customHeight="1" x14ac:dyDescent="0.35">
      <c r="A17" s="121">
        <v>6</v>
      </c>
      <c r="B17" s="140" t="s">
        <v>234</v>
      </c>
      <c r="C17" s="141" t="s">
        <v>6</v>
      </c>
      <c r="D17" s="171">
        <v>3</v>
      </c>
      <c r="E17" s="170"/>
      <c r="F17" s="15" t="s">
        <v>8</v>
      </c>
      <c r="G17" s="35" t="s">
        <v>8</v>
      </c>
    </row>
    <row r="18" spans="1:8" ht="19.5" customHeight="1" x14ac:dyDescent="0.35">
      <c r="A18" s="121">
        <v>7</v>
      </c>
      <c r="B18" s="140" t="s">
        <v>70</v>
      </c>
      <c r="C18" s="141" t="s">
        <v>63</v>
      </c>
      <c r="D18" s="171">
        <v>49.2</v>
      </c>
      <c r="E18" s="170"/>
      <c r="F18" s="15" t="s">
        <v>8</v>
      </c>
      <c r="G18" s="35" t="s">
        <v>8</v>
      </c>
    </row>
    <row r="19" spans="1:8" ht="19.5" customHeight="1" x14ac:dyDescent="0.35">
      <c r="A19" s="121">
        <v>8</v>
      </c>
      <c r="B19" s="140" t="s">
        <v>181</v>
      </c>
      <c r="C19" s="141" t="s">
        <v>5</v>
      </c>
      <c r="D19" s="171">
        <v>2790</v>
      </c>
      <c r="E19" s="173"/>
      <c r="F19" s="15" t="s">
        <v>8</v>
      </c>
      <c r="G19" s="35" t="s">
        <v>8</v>
      </c>
      <c r="H19" s="145"/>
    </row>
    <row r="20" spans="1:8" ht="33" customHeight="1" x14ac:dyDescent="0.35">
      <c r="A20" s="121">
        <v>8</v>
      </c>
      <c r="B20" s="246" t="s">
        <v>235</v>
      </c>
      <c r="C20" s="141" t="s">
        <v>5</v>
      </c>
      <c r="D20" s="171">
        <v>1268</v>
      </c>
      <c r="E20" s="173"/>
      <c r="F20" s="15" t="s">
        <v>8</v>
      </c>
      <c r="G20" s="35" t="s">
        <v>8</v>
      </c>
      <c r="H20" s="145"/>
    </row>
    <row r="21" spans="1:8" ht="19.5" customHeight="1" x14ac:dyDescent="0.35">
      <c r="A21" s="121">
        <v>9</v>
      </c>
      <c r="B21" s="140" t="s">
        <v>65</v>
      </c>
      <c r="C21" s="141" t="s">
        <v>5</v>
      </c>
      <c r="D21" s="245">
        <v>1708.72</v>
      </c>
      <c r="E21" s="173"/>
      <c r="F21" s="15" t="s">
        <v>8</v>
      </c>
      <c r="G21" s="35" t="s">
        <v>8</v>
      </c>
      <c r="H21" s="145"/>
    </row>
    <row r="22" spans="1:8" ht="19.5" customHeight="1" x14ac:dyDescent="0.35">
      <c r="A22" s="121">
        <v>10</v>
      </c>
      <c r="B22" s="140" t="s">
        <v>66</v>
      </c>
      <c r="C22" s="141" t="s">
        <v>5</v>
      </c>
      <c r="D22" s="245">
        <v>1708.72</v>
      </c>
      <c r="E22" s="170"/>
      <c r="F22" s="15" t="s">
        <v>8</v>
      </c>
      <c r="G22" s="35" t="s">
        <v>8</v>
      </c>
      <c r="H22" s="145"/>
    </row>
    <row r="23" spans="1:8" ht="19.5" customHeight="1" x14ac:dyDescent="0.35">
      <c r="A23" s="121">
        <v>11</v>
      </c>
      <c r="B23" s="140" t="s">
        <v>82</v>
      </c>
      <c r="C23" s="141" t="s">
        <v>5</v>
      </c>
      <c r="D23" s="172">
        <v>40</v>
      </c>
      <c r="E23" s="170"/>
      <c r="F23" s="15" t="s">
        <v>8</v>
      </c>
      <c r="G23" s="35" t="s">
        <v>8</v>
      </c>
      <c r="H23" s="145"/>
    </row>
    <row r="24" spans="1:8" ht="19.5" customHeight="1" thickBot="1" x14ac:dyDescent="0.4">
      <c r="A24" s="125"/>
      <c r="B24" s="174"/>
      <c r="C24" s="162"/>
      <c r="D24" s="162"/>
      <c r="E24" s="164"/>
      <c r="F24" s="26"/>
      <c r="G24" s="36"/>
      <c r="H24" s="146"/>
    </row>
    <row r="25" spans="1:8" ht="19.5" customHeight="1" x14ac:dyDescent="0.35">
      <c r="A25" s="126"/>
      <c r="B25" s="72"/>
      <c r="C25" s="73"/>
      <c r="D25" s="73"/>
      <c r="E25" s="69"/>
      <c r="F25" s="166" t="s">
        <v>7</v>
      </c>
      <c r="G25" s="15" t="s">
        <v>8</v>
      </c>
      <c r="H25" s="146"/>
    </row>
    <row r="26" spans="1:8" ht="15" customHeight="1" x14ac:dyDescent="0.35">
      <c r="A26" s="30" t="s">
        <v>22</v>
      </c>
      <c r="B26" s="72"/>
      <c r="C26" s="73"/>
      <c r="D26" s="73"/>
      <c r="E26" s="69"/>
      <c r="F26" s="166"/>
      <c r="G26" s="15"/>
    </row>
    <row r="27" spans="1:8" ht="12.75" customHeight="1" x14ac:dyDescent="0.2">
      <c r="A27" s="132"/>
      <c r="B27" s="72"/>
      <c r="C27" s="72"/>
      <c r="D27" s="72"/>
      <c r="E27" s="72"/>
      <c r="F27" s="72"/>
      <c r="G27" s="166"/>
    </row>
    <row r="28" spans="1:8" ht="12.75" customHeight="1" x14ac:dyDescent="0.2">
      <c r="A28" s="129" t="s">
        <v>24</v>
      </c>
      <c r="B28" s="263" t="s">
        <v>68</v>
      </c>
      <c r="C28" s="263"/>
      <c r="D28" s="263"/>
      <c r="E28" s="263"/>
      <c r="F28" s="263"/>
      <c r="G28" s="166"/>
    </row>
    <row r="29" spans="1:8" ht="12.75" customHeight="1" x14ac:dyDescent="0.2">
      <c r="A29" s="132"/>
      <c r="B29" s="72"/>
      <c r="C29" s="72"/>
      <c r="D29" s="72"/>
      <c r="E29" s="72"/>
      <c r="F29" s="72"/>
      <c r="G29" s="166"/>
    </row>
    <row r="30" spans="1:8" ht="42" customHeight="1" x14ac:dyDescent="0.2">
      <c r="A30" s="129" t="s">
        <v>25</v>
      </c>
      <c r="B30" s="264" t="s">
        <v>182</v>
      </c>
      <c r="C30" s="265"/>
      <c r="D30" s="265"/>
      <c r="E30" s="265"/>
      <c r="F30" s="265"/>
      <c r="G30" s="265"/>
    </row>
    <row r="31" spans="1:8" ht="12.75" customHeight="1" x14ac:dyDescent="0.2">
      <c r="A31" s="175"/>
      <c r="B31" s="175"/>
      <c r="C31" s="160"/>
      <c r="D31" s="160"/>
      <c r="E31" s="176"/>
      <c r="F31" s="177"/>
      <c r="G31" s="34"/>
    </row>
    <row r="32" spans="1:8" ht="57" customHeight="1" x14ac:dyDescent="0.2">
      <c r="A32" s="129" t="s">
        <v>26</v>
      </c>
      <c r="B32" s="249" t="s">
        <v>14</v>
      </c>
      <c r="C32" s="249"/>
      <c r="D32" s="249"/>
      <c r="E32" s="249"/>
      <c r="F32" s="249"/>
      <c r="G32" s="249"/>
    </row>
    <row r="33" spans="1:7" ht="12.75" customHeight="1" x14ac:dyDescent="0.2">
      <c r="A33" s="151"/>
      <c r="C33" s="178"/>
      <c r="D33" s="178"/>
    </row>
    <row r="34" spans="1:7" ht="75.95" customHeight="1" x14ac:dyDescent="0.2">
      <c r="A34" s="129" t="s">
        <v>27</v>
      </c>
      <c r="B34" s="249" t="s">
        <v>15</v>
      </c>
      <c r="C34" s="249"/>
      <c r="D34" s="249"/>
      <c r="E34" s="249"/>
      <c r="F34" s="249"/>
      <c r="G34" s="249"/>
    </row>
    <row r="35" spans="1:7" ht="12.75" customHeight="1" x14ac:dyDescent="0.2">
      <c r="A35" s="129"/>
      <c r="B35" s="130"/>
      <c r="C35" s="130"/>
      <c r="D35" s="130"/>
      <c r="E35" s="130"/>
      <c r="F35" s="130"/>
      <c r="G35" s="130"/>
    </row>
    <row r="36" spans="1:7" x14ac:dyDescent="0.2">
      <c r="F36" s="33" t="s">
        <v>3</v>
      </c>
      <c r="G36" s="1"/>
    </row>
    <row r="37" spans="1:7" x14ac:dyDescent="0.2">
      <c r="F37" s="33" t="s">
        <v>4</v>
      </c>
      <c r="G37" s="2"/>
    </row>
  </sheetData>
  <mergeCells count="8">
    <mergeCell ref="B1:G1"/>
    <mergeCell ref="B34:G34"/>
    <mergeCell ref="B3:G3"/>
    <mergeCell ref="B4:G4"/>
    <mergeCell ref="B5:G5"/>
    <mergeCell ref="B28:F28"/>
    <mergeCell ref="B30:G30"/>
    <mergeCell ref="B32:G32"/>
  </mergeCells>
  <printOptions horizontalCentered="1"/>
  <pageMargins left="0.5" right="0.5" top="0.52" bottom="0.25" header="0.5" footer="0.35"/>
  <pageSetup scale="8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M43"/>
  <sheetViews>
    <sheetView view="pageBreakPreview" topLeftCell="A3" zoomScaleNormal="100" zoomScaleSheetLayoutView="100" workbookViewId="0">
      <selection activeCell="M27" sqref="M27"/>
    </sheetView>
  </sheetViews>
  <sheetFormatPr defaultColWidth="9.140625" defaultRowHeight="12.75" x14ac:dyDescent="0.2"/>
  <cols>
    <col min="1" max="1" width="5.7109375" customWidth="1"/>
    <col min="2" max="2" width="43.5703125" bestFit="1" customWidth="1"/>
    <col min="3" max="4" width="15.7109375" customWidth="1"/>
    <col min="5" max="5" width="15.7109375" hidden="1" customWidth="1"/>
    <col min="6" max="6" width="15.7109375" style="3" customWidth="1"/>
    <col min="7" max="7" width="15.7109375" customWidth="1"/>
  </cols>
  <sheetData>
    <row r="1" spans="1:11" ht="18" customHeight="1" x14ac:dyDescent="0.2">
      <c r="B1" s="254" t="str">
        <f>'[2]BID SUMMARY'!B4</f>
        <v>GATEHOUSE SUBDIVISION UNIT 2</v>
      </c>
      <c r="C1" s="254"/>
      <c r="D1" s="254"/>
      <c r="E1" s="254"/>
      <c r="F1" s="254"/>
      <c r="G1" s="254"/>
    </row>
    <row r="2" spans="1:11" x14ac:dyDescent="0.2">
      <c r="B2" s="75"/>
      <c r="C2" s="76"/>
      <c r="D2" s="76"/>
      <c r="E2" s="76"/>
      <c r="F2" s="74" t="s">
        <v>9</v>
      </c>
      <c r="G2" s="76" t="str">
        <f>'[2]BID SUMMARY'!E2</f>
        <v>314-52-02</v>
      </c>
    </row>
    <row r="3" spans="1:11" ht="20.100000000000001" customHeight="1" x14ac:dyDescent="0.2">
      <c r="B3" s="254" t="s">
        <v>161</v>
      </c>
      <c r="C3" s="254"/>
      <c r="D3" s="254"/>
      <c r="E3" s="254"/>
      <c r="F3" s="254"/>
      <c r="G3" s="254"/>
    </row>
    <row r="4" spans="1:11" ht="20.100000000000001" customHeight="1" x14ac:dyDescent="0.2">
      <c r="B4" s="254"/>
      <c r="C4" s="254"/>
      <c r="D4" s="254"/>
      <c r="E4" s="254"/>
      <c r="F4" s="254"/>
      <c r="G4" s="254"/>
    </row>
    <row r="5" spans="1:11" ht="20.100000000000001" customHeight="1" x14ac:dyDescent="0.2">
      <c r="B5" s="254" t="s">
        <v>44</v>
      </c>
      <c r="C5" s="254"/>
      <c r="D5" s="254"/>
      <c r="E5" s="254"/>
      <c r="F5" s="254"/>
      <c r="G5" s="254"/>
      <c r="J5" s="134"/>
      <c r="K5" s="134"/>
    </row>
    <row r="6" spans="1:11" ht="12.75" customHeight="1" x14ac:dyDescent="0.2">
      <c r="A6" s="57"/>
      <c r="B6" s="57"/>
      <c r="C6" s="57"/>
      <c r="D6" s="57"/>
      <c r="E6" s="57"/>
      <c r="F6" s="57"/>
      <c r="G6" s="4"/>
      <c r="J6" s="3"/>
    </row>
    <row r="7" spans="1:11" ht="15" customHeight="1" thickBot="1" x14ac:dyDescent="0.25">
      <c r="B7" s="57" t="s">
        <v>183</v>
      </c>
      <c r="C7" s="57"/>
      <c r="D7" s="57"/>
      <c r="E7" s="57"/>
      <c r="F7" s="4"/>
      <c r="I7" s="3"/>
    </row>
    <row r="8" spans="1:11" ht="26.25" customHeight="1" thickBot="1" x14ac:dyDescent="0.25">
      <c r="A8" s="116" t="s">
        <v>10</v>
      </c>
      <c r="B8" s="117" t="s">
        <v>11</v>
      </c>
      <c r="C8" s="12" t="s">
        <v>2</v>
      </c>
      <c r="D8" s="13" t="s">
        <v>28</v>
      </c>
      <c r="E8" s="13" t="s">
        <v>19</v>
      </c>
      <c r="F8" s="12" t="s">
        <v>12</v>
      </c>
      <c r="G8" s="118" t="s">
        <v>13</v>
      </c>
      <c r="J8" s="3"/>
    </row>
    <row r="9" spans="1:11" ht="19.5" customHeight="1" x14ac:dyDescent="0.2">
      <c r="A9" s="205" t="s">
        <v>186</v>
      </c>
      <c r="B9" s="135"/>
      <c r="C9" s="136"/>
      <c r="D9" s="136"/>
      <c r="E9" s="137"/>
      <c r="F9" s="136"/>
      <c r="G9" s="138"/>
      <c r="I9" s="115"/>
      <c r="J9" s="139"/>
    </row>
    <row r="10" spans="1:11" ht="19.5" customHeight="1" x14ac:dyDescent="0.35">
      <c r="A10" s="121">
        <v>1</v>
      </c>
      <c r="B10" s="239" t="s">
        <v>224</v>
      </c>
      <c r="C10" s="141" t="s">
        <v>45</v>
      </c>
      <c r="D10" s="142">
        <v>1</v>
      </c>
      <c r="E10" s="143"/>
      <c r="F10" s="15" t="s">
        <v>8</v>
      </c>
      <c r="G10" s="35" t="s">
        <v>8</v>
      </c>
      <c r="J10" s="3"/>
    </row>
    <row r="11" spans="1:11" ht="19.5" customHeight="1" x14ac:dyDescent="0.35">
      <c r="A11" s="121">
        <v>2</v>
      </c>
      <c r="B11" s="140" t="s">
        <v>75</v>
      </c>
      <c r="C11" s="141" t="s">
        <v>45</v>
      </c>
      <c r="D11" s="142">
        <v>2</v>
      </c>
      <c r="E11" s="143"/>
      <c r="F11" s="15" t="s">
        <v>8</v>
      </c>
      <c r="G11" s="35" t="s">
        <v>8</v>
      </c>
      <c r="I11" s="181"/>
      <c r="J11" s="3"/>
    </row>
    <row r="12" spans="1:11" ht="19.5" customHeight="1" x14ac:dyDescent="0.35">
      <c r="A12" s="121">
        <v>3</v>
      </c>
      <c r="B12" s="140" t="s">
        <v>184</v>
      </c>
      <c r="C12" s="141" t="s">
        <v>5</v>
      </c>
      <c r="D12" s="142">
        <v>2209</v>
      </c>
      <c r="E12" s="143"/>
      <c r="F12" s="15" t="s">
        <v>8</v>
      </c>
      <c r="G12" s="35" t="s">
        <v>8</v>
      </c>
      <c r="J12" s="3"/>
    </row>
    <row r="13" spans="1:11" ht="19.5" customHeight="1" x14ac:dyDescent="0.35">
      <c r="A13" s="121">
        <v>4</v>
      </c>
      <c r="B13" s="140" t="s">
        <v>185</v>
      </c>
      <c r="C13" s="141" t="s">
        <v>5</v>
      </c>
      <c r="D13" s="142">
        <v>156</v>
      </c>
      <c r="E13" s="127"/>
      <c r="F13" s="15" t="s">
        <v>8</v>
      </c>
      <c r="G13" s="35" t="s">
        <v>8</v>
      </c>
      <c r="J13" s="3"/>
    </row>
    <row r="14" spans="1:11" ht="19.5" customHeight="1" x14ac:dyDescent="0.35">
      <c r="A14" s="121">
        <v>5</v>
      </c>
      <c r="B14" s="140" t="s">
        <v>187</v>
      </c>
      <c r="C14" s="141" t="s">
        <v>46</v>
      </c>
      <c r="D14" s="144">
        <v>1.08</v>
      </c>
      <c r="E14" s="127"/>
      <c r="F14" s="15" t="s">
        <v>8</v>
      </c>
      <c r="G14" s="35" t="s">
        <v>8</v>
      </c>
      <c r="I14" s="115"/>
      <c r="J14" s="139"/>
    </row>
    <row r="15" spans="1:11" ht="25.5" x14ac:dyDescent="0.35">
      <c r="A15" s="121">
        <v>6</v>
      </c>
      <c r="B15" s="192" t="s">
        <v>76</v>
      </c>
      <c r="C15" s="141" t="s">
        <v>45</v>
      </c>
      <c r="D15" s="142">
        <v>38</v>
      </c>
      <c r="E15" s="143"/>
      <c r="F15" s="15" t="s">
        <v>8</v>
      </c>
      <c r="G15" s="35" t="s">
        <v>8</v>
      </c>
      <c r="J15" s="139"/>
      <c r="K15" s="145"/>
    </row>
    <row r="16" spans="1:11" ht="15" x14ac:dyDescent="0.35">
      <c r="A16" s="121">
        <v>7</v>
      </c>
      <c r="B16" s="192" t="s">
        <v>77</v>
      </c>
      <c r="C16" s="141" t="s">
        <v>45</v>
      </c>
      <c r="D16" s="142">
        <v>3</v>
      </c>
      <c r="E16" s="143"/>
      <c r="F16" s="15" t="s">
        <v>8</v>
      </c>
      <c r="G16" s="35" t="s">
        <v>8</v>
      </c>
      <c r="J16" s="139"/>
      <c r="K16" s="145"/>
    </row>
    <row r="17" spans="1:13" ht="15" x14ac:dyDescent="0.35">
      <c r="A17" s="121">
        <v>8</v>
      </c>
      <c r="B17" s="192" t="s">
        <v>78</v>
      </c>
      <c r="C17" s="141" t="s">
        <v>45</v>
      </c>
      <c r="D17" s="142">
        <v>8</v>
      </c>
      <c r="E17" s="143"/>
      <c r="F17" s="15" t="s">
        <v>8</v>
      </c>
      <c r="G17" s="35" t="s">
        <v>8</v>
      </c>
      <c r="J17" s="139"/>
      <c r="K17" s="145"/>
    </row>
    <row r="18" spans="1:13" ht="31.5" customHeight="1" x14ac:dyDescent="0.35">
      <c r="A18" s="121">
        <v>9</v>
      </c>
      <c r="B18" s="192" t="s">
        <v>225</v>
      </c>
      <c r="C18" s="141" t="s">
        <v>45</v>
      </c>
      <c r="D18" s="142">
        <v>18</v>
      </c>
      <c r="E18" s="143"/>
      <c r="F18" s="15" t="s">
        <v>8</v>
      </c>
      <c r="G18" s="35" t="s">
        <v>8</v>
      </c>
      <c r="J18" s="115"/>
      <c r="K18" s="145"/>
    </row>
    <row r="19" spans="1:13" ht="27.75" customHeight="1" x14ac:dyDescent="0.35">
      <c r="A19" s="121">
        <v>10</v>
      </c>
      <c r="B19" s="192" t="s">
        <v>226</v>
      </c>
      <c r="C19" s="141" t="s">
        <v>45</v>
      </c>
      <c r="D19" s="142">
        <v>2</v>
      </c>
      <c r="E19" s="143"/>
      <c r="F19" s="15" t="s">
        <v>8</v>
      </c>
      <c r="G19" s="35" t="s">
        <v>8</v>
      </c>
      <c r="J19" s="115"/>
      <c r="K19" s="115"/>
      <c r="M19" s="146"/>
    </row>
    <row r="20" spans="1:13" ht="25.5" customHeight="1" x14ac:dyDescent="0.35">
      <c r="A20" s="121">
        <v>11</v>
      </c>
      <c r="B20" s="192" t="s">
        <v>227</v>
      </c>
      <c r="C20" s="141" t="s">
        <v>45</v>
      </c>
      <c r="D20" s="142">
        <v>6</v>
      </c>
      <c r="E20" s="143"/>
      <c r="F20" s="15" t="s">
        <v>8</v>
      </c>
      <c r="G20" s="35" t="s">
        <v>8</v>
      </c>
      <c r="J20" s="115"/>
      <c r="K20" s="145"/>
    </row>
    <row r="21" spans="1:13" ht="19.5" customHeight="1" x14ac:dyDescent="0.35">
      <c r="A21" s="121">
        <v>12</v>
      </c>
      <c r="B21" s="140" t="s">
        <v>47</v>
      </c>
      <c r="C21" s="141" t="s">
        <v>45</v>
      </c>
      <c r="D21" s="142">
        <v>5</v>
      </c>
      <c r="E21" s="143"/>
      <c r="F21" s="15" t="s">
        <v>8</v>
      </c>
      <c r="G21" s="35" t="s">
        <v>8</v>
      </c>
      <c r="I21" s="181"/>
      <c r="J21" s="3"/>
      <c r="M21" s="146"/>
    </row>
    <row r="22" spans="1:13" ht="19.5" customHeight="1" x14ac:dyDescent="0.35">
      <c r="A22" s="121">
        <v>13</v>
      </c>
      <c r="B22" s="140" t="s">
        <v>188</v>
      </c>
      <c r="C22" s="141" t="s">
        <v>45</v>
      </c>
      <c r="D22" s="142">
        <v>5</v>
      </c>
      <c r="E22" s="143"/>
      <c r="F22" s="15" t="s">
        <v>8</v>
      </c>
      <c r="G22" s="35" t="s">
        <v>8</v>
      </c>
      <c r="J22" s="114"/>
    </row>
    <row r="23" spans="1:13" ht="19.5" customHeight="1" x14ac:dyDescent="0.35">
      <c r="A23" s="121">
        <v>14</v>
      </c>
      <c r="B23" s="140" t="s">
        <v>48</v>
      </c>
      <c r="C23" s="141" t="s">
        <v>5</v>
      </c>
      <c r="D23" s="142">
        <f>D12+D13</f>
        <v>2365</v>
      </c>
      <c r="E23" s="143"/>
      <c r="F23" s="15" t="s">
        <v>8</v>
      </c>
      <c r="G23" s="35" t="s">
        <v>8</v>
      </c>
      <c r="J23" s="114"/>
    </row>
    <row r="24" spans="1:13" ht="19.5" customHeight="1" x14ac:dyDescent="0.35">
      <c r="A24" s="121">
        <v>15</v>
      </c>
      <c r="B24" s="140" t="s">
        <v>49</v>
      </c>
      <c r="C24" s="141" t="s">
        <v>5</v>
      </c>
      <c r="D24" s="142">
        <f>D23</f>
        <v>2365</v>
      </c>
      <c r="E24" s="143"/>
      <c r="F24" s="15" t="s">
        <v>8</v>
      </c>
      <c r="G24" s="35" t="s">
        <v>8</v>
      </c>
      <c r="J24" s="3"/>
    </row>
    <row r="25" spans="1:13" ht="19.5" customHeight="1" x14ac:dyDescent="0.35">
      <c r="A25" s="121">
        <v>16</v>
      </c>
      <c r="B25" s="140" t="s">
        <v>50</v>
      </c>
      <c r="C25" s="141" t="s">
        <v>5</v>
      </c>
      <c r="D25" s="142">
        <f>D23</f>
        <v>2365</v>
      </c>
      <c r="E25" s="143"/>
      <c r="F25" s="15" t="s">
        <v>8</v>
      </c>
      <c r="G25" s="35" t="s">
        <v>8</v>
      </c>
      <c r="J25" s="114"/>
    </row>
    <row r="26" spans="1:13" ht="19.5" customHeight="1" x14ac:dyDescent="0.35">
      <c r="A26" s="121">
        <v>17</v>
      </c>
      <c r="B26" s="140" t="s">
        <v>190</v>
      </c>
      <c r="C26" s="141" t="s">
        <v>40</v>
      </c>
      <c r="D26" s="147">
        <v>1</v>
      </c>
      <c r="E26" s="143"/>
      <c r="F26" s="15" t="s">
        <v>8</v>
      </c>
      <c r="G26" s="35" t="s">
        <v>8</v>
      </c>
      <c r="J26" s="114"/>
    </row>
    <row r="27" spans="1:13" ht="19.5" customHeight="1" x14ac:dyDescent="0.35">
      <c r="A27" s="121"/>
      <c r="B27" s="140"/>
      <c r="C27" s="141"/>
      <c r="D27" s="142"/>
      <c r="E27" s="143"/>
      <c r="F27" s="15"/>
      <c r="G27" s="35"/>
      <c r="J27" s="3"/>
    </row>
    <row r="28" spans="1:13" ht="19.5" customHeight="1" x14ac:dyDescent="0.35">
      <c r="A28" s="119" t="s">
        <v>189</v>
      </c>
      <c r="B28" s="140"/>
      <c r="C28" s="141"/>
      <c r="D28" s="142"/>
      <c r="E28" s="143"/>
      <c r="F28" s="15"/>
      <c r="G28" s="35"/>
    </row>
    <row r="29" spans="1:13" ht="19.5" customHeight="1" x14ac:dyDescent="0.35">
      <c r="A29" s="121">
        <v>1</v>
      </c>
      <c r="B29" s="140" t="s">
        <v>51</v>
      </c>
      <c r="C29" s="141" t="s">
        <v>45</v>
      </c>
      <c r="D29" s="147">
        <v>89</v>
      </c>
      <c r="E29" s="143"/>
      <c r="F29" s="15" t="s">
        <v>8</v>
      </c>
      <c r="G29" s="35" t="s">
        <v>8</v>
      </c>
    </row>
    <row r="30" spans="1:13" ht="15" customHeight="1" thickBot="1" x14ac:dyDescent="0.4">
      <c r="A30" s="148"/>
      <c r="B30" s="70"/>
      <c r="C30" s="71"/>
      <c r="D30" s="71"/>
      <c r="E30" s="149"/>
      <c r="F30" s="150"/>
      <c r="G30" s="36"/>
    </row>
    <row r="31" spans="1:13" ht="12.75" customHeight="1" x14ac:dyDescent="0.35">
      <c r="A31" s="33"/>
      <c r="B31" s="140"/>
      <c r="C31" s="141"/>
      <c r="D31" s="141"/>
      <c r="F31" s="34" t="s">
        <v>7</v>
      </c>
      <c r="G31" s="15" t="s">
        <v>8</v>
      </c>
    </row>
    <row r="32" spans="1:13" ht="39.75" customHeight="1" x14ac:dyDescent="0.2">
      <c r="A32" s="30" t="s">
        <v>22</v>
      </c>
      <c r="B32" s="151"/>
    </row>
    <row r="33" spans="1:7" ht="12.75" customHeight="1" x14ac:dyDescent="0.2">
      <c r="A33" s="33"/>
      <c r="B33" s="151"/>
      <c r="F33" s="152"/>
    </row>
    <row r="34" spans="1:7" ht="12.75" customHeight="1" x14ac:dyDescent="0.2">
      <c r="A34" s="129" t="s">
        <v>24</v>
      </c>
      <c r="B34" s="265" t="s">
        <v>191</v>
      </c>
      <c r="C34" s="265"/>
      <c r="D34" s="265"/>
      <c r="E34" s="265"/>
      <c r="F34" s="265"/>
      <c r="G34" s="265"/>
    </row>
    <row r="35" spans="1:7" ht="12.75" customHeight="1" x14ac:dyDescent="0.2">
      <c r="A35" s="129"/>
      <c r="B35" s="153"/>
      <c r="C35" s="153"/>
      <c r="D35" s="153"/>
      <c r="E35" s="153"/>
      <c r="F35" s="153"/>
      <c r="G35" s="153"/>
    </row>
    <row r="36" spans="1:7" ht="50.1" customHeight="1" x14ac:dyDescent="0.2">
      <c r="A36" s="129" t="s">
        <v>25</v>
      </c>
      <c r="B36" s="265" t="s">
        <v>192</v>
      </c>
      <c r="C36" s="265"/>
      <c r="D36" s="265"/>
      <c r="E36" s="265"/>
      <c r="F36" s="265"/>
      <c r="G36" s="265"/>
    </row>
    <row r="37" spans="1:7" ht="12.75" customHeight="1" x14ac:dyDescent="0.2">
      <c r="A37" s="129"/>
      <c r="B37" s="131"/>
      <c r="C37" s="72"/>
      <c r="D37" s="72"/>
      <c r="E37" s="73"/>
      <c r="F37" s="11"/>
      <c r="G37" s="128"/>
    </row>
    <row r="38" spans="1:7" ht="78" customHeight="1" x14ac:dyDescent="0.2">
      <c r="A38" s="129" t="s">
        <v>26</v>
      </c>
      <c r="B38" s="258" t="s">
        <v>14</v>
      </c>
      <c r="C38" s="258"/>
      <c r="D38" s="258"/>
      <c r="E38" s="258"/>
      <c r="F38" s="258"/>
      <c r="G38" s="258"/>
    </row>
    <row r="39" spans="1:7" ht="12.75" customHeight="1" x14ac:dyDescent="0.2">
      <c r="A39" s="129"/>
      <c r="B39" s="266"/>
      <c r="C39" s="266"/>
      <c r="D39" s="266"/>
      <c r="E39" s="266"/>
      <c r="F39" s="266"/>
    </row>
    <row r="40" spans="1:7" x14ac:dyDescent="0.2">
      <c r="A40" s="129" t="s">
        <v>27</v>
      </c>
      <c r="B40" s="258" t="s">
        <v>15</v>
      </c>
      <c r="C40" s="258"/>
      <c r="D40" s="258"/>
      <c r="E40" s="258"/>
      <c r="F40" s="258"/>
      <c r="G40" s="258"/>
    </row>
    <row r="41" spans="1:7" x14ac:dyDescent="0.2">
      <c r="A41" s="129"/>
      <c r="B41" s="131"/>
      <c r="C41" s="72"/>
      <c r="D41" s="72"/>
      <c r="E41" s="73"/>
      <c r="F41" s="11"/>
      <c r="G41" s="128"/>
    </row>
    <row r="42" spans="1:7" x14ac:dyDescent="0.2">
      <c r="F42" s="33" t="s">
        <v>3</v>
      </c>
      <c r="G42" s="1"/>
    </row>
    <row r="43" spans="1:7" x14ac:dyDescent="0.2">
      <c r="F43" s="33" t="s">
        <v>4</v>
      </c>
      <c r="G43" s="2"/>
    </row>
  </sheetData>
  <mergeCells count="9">
    <mergeCell ref="B39:F39"/>
    <mergeCell ref="B40:G40"/>
    <mergeCell ref="B1:G1"/>
    <mergeCell ref="B38:G38"/>
    <mergeCell ref="B3:G3"/>
    <mergeCell ref="B4:G4"/>
    <mergeCell ref="B5:G5"/>
    <mergeCell ref="B34:G34"/>
    <mergeCell ref="B36:G36"/>
  </mergeCells>
  <printOptions horizontalCentered="1"/>
  <pageMargins left="0.5" right="0.5" top="0.52" bottom="0.25" header="0.5" footer="0.35"/>
  <pageSetup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DEE93-E304-4596-8A95-0A448507E444}">
  <sheetPr>
    <tabColor rgb="FF00B050"/>
  </sheetPr>
  <dimension ref="A2:AT94"/>
  <sheetViews>
    <sheetView zoomScale="90" zoomScaleNormal="90" workbookViewId="0">
      <selection activeCell="A72" sqref="A72"/>
    </sheetView>
  </sheetViews>
  <sheetFormatPr defaultRowHeight="12.75" x14ac:dyDescent="0.2"/>
  <sheetData>
    <row r="2" spans="1:46" x14ac:dyDescent="0.2">
      <c r="N2" s="268" t="s">
        <v>79</v>
      </c>
      <c r="O2" s="268"/>
      <c r="Q2" s="268" t="s">
        <v>80</v>
      </c>
      <c r="R2" s="268"/>
      <c r="T2" s="268" t="s">
        <v>81</v>
      </c>
      <c r="U2" s="268"/>
      <c r="Z2" t="s">
        <v>82</v>
      </c>
      <c r="AE2" s="194"/>
      <c r="AF2" s="194"/>
      <c r="AG2" s="194"/>
      <c r="AH2" s="194" t="s">
        <v>83</v>
      </c>
      <c r="AI2" s="194"/>
      <c r="AJ2" s="194"/>
      <c r="AN2" t="s">
        <v>84</v>
      </c>
      <c r="AS2" t="s">
        <v>119</v>
      </c>
      <c r="AT2" t="s">
        <v>85</v>
      </c>
    </row>
    <row r="3" spans="1:46" x14ac:dyDescent="0.2">
      <c r="K3" t="s">
        <v>86</v>
      </c>
      <c r="O3" t="s">
        <v>87</v>
      </c>
      <c r="R3" t="s">
        <v>87</v>
      </c>
      <c r="U3" t="s">
        <v>87</v>
      </c>
      <c r="Z3">
        <v>20</v>
      </c>
      <c r="AE3" s="194"/>
      <c r="AF3" s="194" t="s">
        <v>88</v>
      </c>
      <c r="AG3" s="194" t="s">
        <v>89</v>
      </c>
      <c r="AH3" s="194" t="s">
        <v>90</v>
      </c>
      <c r="AI3" s="194" t="s">
        <v>91</v>
      </c>
      <c r="AJ3" s="194">
        <v>-6</v>
      </c>
      <c r="AN3">
        <v>1.2</v>
      </c>
      <c r="AR3" s="267">
        <v>6.4</v>
      </c>
      <c r="AS3">
        <v>60</v>
      </c>
      <c r="AT3">
        <v>42</v>
      </c>
    </row>
    <row r="4" spans="1:46" x14ac:dyDescent="0.2">
      <c r="A4" s="269" t="s">
        <v>93</v>
      </c>
      <c r="B4" s="196" t="s">
        <v>92</v>
      </c>
      <c r="C4" s="194"/>
      <c r="D4" s="194"/>
      <c r="E4" s="194"/>
      <c r="F4" s="194"/>
      <c r="G4" s="194"/>
      <c r="H4" s="194"/>
      <c r="I4" s="194"/>
      <c r="J4" s="194"/>
      <c r="K4" s="194"/>
      <c r="N4" s="196" t="s">
        <v>92</v>
      </c>
      <c r="O4">
        <f>SUM(C4:J4)</f>
        <v>0</v>
      </c>
      <c r="Q4" s="196" t="s">
        <v>92</v>
      </c>
      <c r="R4">
        <f>K4</f>
        <v>0</v>
      </c>
      <c r="T4" s="196" t="s">
        <v>92</v>
      </c>
      <c r="U4">
        <f>O4-R4</f>
        <v>0</v>
      </c>
      <c r="Z4">
        <v>20</v>
      </c>
      <c r="AE4" s="274" t="s">
        <v>93</v>
      </c>
      <c r="AF4" s="197" t="s">
        <v>117</v>
      </c>
      <c r="AG4" s="197">
        <v>709.65</v>
      </c>
      <c r="AH4" s="197">
        <v>698.1</v>
      </c>
      <c r="AI4" s="197">
        <f>AG4-AH4</f>
        <v>11.549999999999955</v>
      </c>
      <c r="AJ4" s="197">
        <f>AI4+$AJ$3</f>
        <v>5.5499999999999545</v>
      </c>
      <c r="AN4">
        <v>1.4</v>
      </c>
      <c r="AR4" s="267"/>
      <c r="AS4">
        <v>61</v>
      </c>
      <c r="AT4">
        <v>41</v>
      </c>
    </row>
    <row r="5" spans="1:46" x14ac:dyDescent="0.2">
      <c r="A5" s="270"/>
      <c r="B5" s="196" t="s">
        <v>95</v>
      </c>
      <c r="C5" s="194"/>
      <c r="D5" s="194"/>
      <c r="E5" s="194">
        <v>11.884</v>
      </c>
      <c r="F5" s="194"/>
      <c r="G5" s="194"/>
      <c r="H5" s="194"/>
      <c r="I5" s="194"/>
      <c r="J5" s="194"/>
      <c r="K5" s="194"/>
      <c r="N5" s="196" t="s">
        <v>95</v>
      </c>
      <c r="O5">
        <f t="shared" ref="O5:O11" si="0">SUM(C5:J5)</f>
        <v>11.884</v>
      </c>
      <c r="Q5" s="196" t="s">
        <v>95</v>
      </c>
      <c r="R5">
        <f t="shared" ref="R5:R11" si="1">K5</f>
        <v>0</v>
      </c>
      <c r="T5" s="196" t="s">
        <v>95</v>
      </c>
      <c r="U5" s="198">
        <f t="shared" ref="U5:U11" si="2">O5-R5</f>
        <v>11.884</v>
      </c>
      <c r="AE5" s="274"/>
      <c r="AF5" s="197" t="s">
        <v>94</v>
      </c>
      <c r="AG5" s="197">
        <v>712.49</v>
      </c>
      <c r="AH5" s="197">
        <v>703.56</v>
      </c>
      <c r="AI5" s="197">
        <f t="shared" ref="AI5:AI8" si="3">AG5-AH5</f>
        <v>8.9300000000000637</v>
      </c>
      <c r="AJ5" s="197">
        <f t="shared" ref="AJ5:AJ7" si="4">AI5+$AJ$3</f>
        <v>2.9300000000000637</v>
      </c>
      <c r="AN5">
        <v>1.6</v>
      </c>
      <c r="AR5" s="267"/>
      <c r="AS5">
        <v>62</v>
      </c>
      <c r="AT5">
        <v>39</v>
      </c>
    </row>
    <row r="6" spans="1:46" x14ac:dyDescent="0.2">
      <c r="A6" s="270"/>
      <c r="B6" s="196" t="s">
        <v>97</v>
      </c>
      <c r="C6" s="194"/>
      <c r="D6" s="194">
        <v>42.411999999999999</v>
      </c>
      <c r="E6" s="194"/>
      <c r="F6" s="194">
        <v>668.50599999999997</v>
      </c>
      <c r="G6" s="194"/>
      <c r="H6" s="194"/>
      <c r="I6" s="194"/>
      <c r="J6" s="194"/>
      <c r="K6" s="194"/>
      <c r="N6" s="196" t="s">
        <v>97</v>
      </c>
      <c r="O6">
        <f t="shared" si="0"/>
        <v>710.91800000000001</v>
      </c>
      <c r="Q6" s="196" t="s">
        <v>97</v>
      </c>
      <c r="R6" s="198">
        <f t="shared" si="1"/>
        <v>0</v>
      </c>
      <c r="T6" s="196" t="s">
        <v>97</v>
      </c>
      <c r="U6" s="198">
        <f t="shared" si="2"/>
        <v>710.91800000000001</v>
      </c>
      <c r="AE6" s="274"/>
      <c r="AF6" s="197" t="s">
        <v>96</v>
      </c>
      <c r="AG6" s="197">
        <v>716.08</v>
      </c>
      <c r="AH6" s="197">
        <v>707.28</v>
      </c>
      <c r="AI6" s="197">
        <f t="shared" si="3"/>
        <v>8.8000000000000682</v>
      </c>
      <c r="AJ6" s="197">
        <f t="shared" si="4"/>
        <v>2.8000000000000682</v>
      </c>
      <c r="AN6">
        <v>2.2000000000000002</v>
      </c>
      <c r="AR6" s="267"/>
      <c r="AS6">
        <v>63</v>
      </c>
      <c r="AT6">
        <v>36</v>
      </c>
    </row>
    <row r="7" spans="1:46" x14ac:dyDescent="0.2">
      <c r="A7" s="270"/>
      <c r="B7" s="196" t="s">
        <v>99</v>
      </c>
      <c r="C7" s="194">
        <v>41.552999999999997</v>
      </c>
      <c r="D7" s="194"/>
      <c r="E7" s="194"/>
      <c r="F7" s="194"/>
      <c r="G7" s="194"/>
      <c r="H7" s="194"/>
      <c r="I7" s="194"/>
      <c r="J7" s="194"/>
      <c r="K7" s="194"/>
      <c r="N7" s="196" t="s">
        <v>99</v>
      </c>
      <c r="O7">
        <f t="shared" si="0"/>
        <v>41.552999999999997</v>
      </c>
      <c r="Q7" s="196" t="s">
        <v>99</v>
      </c>
      <c r="R7" s="198">
        <f t="shared" si="1"/>
        <v>0</v>
      </c>
      <c r="T7" s="196" t="s">
        <v>99</v>
      </c>
      <c r="U7" s="198">
        <f t="shared" si="2"/>
        <v>41.552999999999997</v>
      </c>
      <c r="AE7" s="274"/>
      <c r="AF7" s="197" t="s">
        <v>98</v>
      </c>
      <c r="AG7" s="197">
        <v>718.53</v>
      </c>
      <c r="AH7" s="197">
        <v>709.55</v>
      </c>
      <c r="AI7" s="197">
        <f t="shared" si="3"/>
        <v>8.9800000000000182</v>
      </c>
      <c r="AJ7" s="197">
        <f t="shared" si="4"/>
        <v>2.9800000000000182</v>
      </c>
      <c r="AN7">
        <v>2.7</v>
      </c>
      <c r="AR7" s="267"/>
      <c r="AS7">
        <v>64</v>
      </c>
      <c r="AT7">
        <v>37</v>
      </c>
    </row>
    <row r="8" spans="1:46" x14ac:dyDescent="0.2">
      <c r="A8" s="270"/>
      <c r="B8" s="196" t="s">
        <v>101</v>
      </c>
      <c r="C8" s="194"/>
      <c r="D8" s="194"/>
      <c r="E8" s="194"/>
      <c r="F8" s="194"/>
      <c r="G8" s="194"/>
      <c r="H8" s="194"/>
      <c r="I8" s="194"/>
      <c r="J8" s="194"/>
      <c r="K8" s="194"/>
      <c r="N8" s="196" t="s">
        <v>101</v>
      </c>
      <c r="O8">
        <f t="shared" si="0"/>
        <v>0</v>
      </c>
      <c r="Q8" s="196" t="s">
        <v>101</v>
      </c>
      <c r="R8">
        <f t="shared" si="1"/>
        <v>0</v>
      </c>
      <c r="T8" s="196" t="s">
        <v>101</v>
      </c>
      <c r="U8" s="198">
        <f t="shared" si="2"/>
        <v>0</v>
      </c>
      <c r="Y8" t="s">
        <v>102</v>
      </c>
      <c r="Z8">
        <f>SUM(Z3:Z6)</f>
        <v>40</v>
      </c>
      <c r="AE8" s="186"/>
      <c r="AF8" s="197" t="s">
        <v>100</v>
      </c>
      <c r="AG8" s="197">
        <v>728.18</v>
      </c>
      <c r="AH8" s="197">
        <v>719.17</v>
      </c>
      <c r="AI8" s="197">
        <f t="shared" si="3"/>
        <v>9.0099999999999909</v>
      </c>
      <c r="AJ8" s="197">
        <f>AI8+$AJ$3</f>
        <v>3.0099999999999909</v>
      </c>
      <c r="AN8">
        <v>2.5</v>
      </c>
      <c r="AR8" s="267"/>
      <c r="AS8">
        <v>65</v>
      </c>
      <c r="AT8">
        <v>39</v>
      </c>
    </row>
    <row r="9" spans="1:46" x14ac:dyDescent="0.2">
      <c r="A9" s="270"/>
      <c r="B9" s="196" t="s">
        <v>103</v>
      </c>
      <c r="C9" s="194"/>
      <c r="D9" s="194"/>
      <c r="E9" s="194"/>
      <c r="F9" s="194"/>
      <c r="G9" s="194"/>
      <c r="H9" s="194"/>
      <c r="I9" s="194"/>
      <c r="J9" s="194"/>
      <c r="K9" s="194"/>
      <c r="N9" s="196" t="s">
        <v>103</v>
      </c>
      <c r="O9">
        <f t="shared" si="0"/>
        <v>0</v>
      </c>
      <c r="Q9" s="196" t="s">
        <v>103</v>
      </c>
      <c r="R9">
        <f t="shared" si="1"/>
        <v>0</v>
      </c>
      <c r="T9" s="196" t="s">
        <v>103</v>
      </c>
      <c r="U9">
        <f t="shared" si="2"/>
        <v>0</v>
      </c>
      <c r="AE9" s="186"/>
      <c r="AF9" s="199"/>
      <c r="AG9" s="199"/>
      <c r="AH9" s="199"/>
      <c r="AI9" s="199"/>
      <c r="AJ9" s="199"/>
      <c r="AN9">
        <v>2.8</v>
      </c>
      <c r="AR9" s="267"/>
      <c r="AS9">
        <v>66</v>
      </c>
      <c r="AT9">
        <v>40</v>
      </c>
    </row>
    <row r="10" spans="1:46" x14ac:dyDescent="0.2">
      <c r="A10" s="270"/>
      <c r="B10" s="196" t="s">
        <v>104</v>
      </c>
      <c r="C10" s="194"/>
      <c r="D10" s="194"/>
      <c r="E10" s="194"/>
      <c r="F10" s="194"/>
      <c r="G10" s="194"/>
      <c r="H10" s="194"/>
      <c r="I10" s="194"/>
      <c r="J10" s="194"/>
      <c r="K10" s="194"/>
      <c r="N10" s="196" t="s">
        <v>104</v>
      </c>
      <c r="O10">
        <f t="shared" si="0"/>
        <v>0</v>
      </c>
      <c r="Q10" s="196" t="s">
        <v>104</v>
      </c>
      <c r="R10">
        <f t="shared" si="1"/>
        <v>0</v>
      </c>
      <c r="T10" s="196" t="s">
        <v>104</v>
      </c>
      <c r="U10">
        <f t="shared" si="2"/>
        <v>0</v>
      </c>
      <c r="AE10" s="186"/>
      <c r="AF10" s="199"/>
      <c r="AG10" s="199"/>
      <c r="AH10" s="199"/>
      <c r="AI10" s="199"/>
      <c r="AJ10" s="199"/>
      <c r="AN10">
        <v>2.9</v>
      </c>
      <c r="AR10" s="267"/>
      <c r="AS10">
        <v>67</v>
      </c>
      <c r="AT10">
        <v>40</v>
      </c>
    </row>
    <row r="11" spans="1:46" x14ac:dyDescent="0.2">
      <c r="A11" s="270"/>
      <c r="B11" s="196" t="s">
        <v>105</v>
      </c>
      <c r="C11" s="194"/>
      <c r="D11" s="194"/>
      <c r="E11" s="194"/>
      <c r="F11" s="194"/>
      <c r="G11" s="194"/>
      <c r="H11" s="194"/>
      <c r="I11" s="194"/>
      <c r="J11" s="194"/>
      <c r="K11" s="194"/>
      <c r="N11" s="196" t="s">
        <v>105</v>
      </c>
      <c r="O11">
        <f t="shared" si="0"/>
        <v>0</v>
      </c>
      <c r="Q11" s="196" t="s">
        <v>105</v>
      </c>
      <c r="R11">
        <f t="shared" si="1"/>
        <v>0</v>
      </c>
      <c r="T11" s="196" t="s">
        <v>105</v>
      </c>
      <c r="U11">
        <f t="shared" si="2"/>
        <v>0</v>
      </c>
      <c r="AE11" s="186"/>
      <c r="AF11" s="199"/>
      <c r="AG11" s="199"/>
      <c r="AH11" s="199"/>
      <c r="AI11" s="199"/>
      <c r="AJ11" s="199"/>
      <c r="AN11">
        <v>3.9</v>
      </c>
      <c r="AR11" s="267"/>
      <c r="AS11">
        <v>68</v>
      </c>
      <c r="AT11">
        <v>40</v>
      </c>
    </row>
    <row r="12" spans="1:46" x14ac:dyDescent="0.2">
      <c r="AE12" s="186"/>
      <c r="AF12" s="199"/>
      <c r="AG12" s="199"/>
      <c r="AH12" s="199"/>
      <c r="AI12" s="199"/>
      <c r="AJ12" s="199"/>
      <c r="AN12">
        <v>4</v>
      </c>
      <c r="AR12" s="267"/>
      <c r="AS12">
        <v>69</v>
      </c>
      <c r="AT12">
        <v>40</v>
      </c>
    </row>
    <row r="13" spans="1:46" x14ac:dyDescent="0.2">
      <c r="K13" t="s">
        <v>86</v>
      </c>
      <c r="AE13" s="186"/>
      <c r="AF13" s="199"/>
      <c r="AG13" s="199"/>
      <c r="AH13" s="199"/>
      <c r="AI13" s="199"/>
      <c r="AJ13" s="199"/>
      <c r="AN13">
        <v>5.0999999999999996</v>
      </c>
      <c r="AR13" s="267"/>
      <c r="AS13">
        <v>70</v>
      </c>
      <c r="AT13">
        <v>40</v>
      </c>
    </row>
    <row r="14" spans="1:46" x14ac:dyDescent="0.2">
      <c r="A14" s="269" t="s">
        <v>106</v>
      </c>
      <c r="B14" s="196" t="s">
        <v>92</v>
      </c>
      <c r="C14" s="194"/>
      <c r="D14" s="194"/>
      <c r="E14" s="194"/>
      <c r="F14" s="194"/>
      <c r="G14" s="194"/>
      <c r="H14" s="194"/>
      <c r="I14" s="194"/>
      <c r="J14" s="194"/>
      <c r="K14" s="194"/>
      <c r="AE14" s="194"/>
      <c r="AF14" s="194"/>
      <c r="AG14" s="194"/>
      <c r="AH14" s="194" t="s">
        <v>83</v>
      </c>
      <c r="AI14" s="194"/>
      <c r="AJ14" s="194"/>
      <c r="AN14">
        <v>5.2</v>
      </c>
      <c r="AR14" s="267"/>
      <c r="AS14">
        <v>71</v>
      </c>
      <c r="AT14">
        <v>40</v>
      </c>
    </row>
    <row r="15" spans="1:46" x14ac:dyDescent="0.2">
      <c r="A15" s="270"/>
      <c r="B15" s="196" t="s">
        <v>95</v>
      </c>
      <c r="C15" s="194"/>
      <c r="D15" s="194"/>
      <c r="E15" s="194"/>
      <c r="F15" s="194"/>
      <c r="G15" s="194"/>
      <c r="H15" s="194"/>
      <c r="I15" s="194"/>
      <c r="J15" s="194"/>
      <c r="K15" s="194"/>
      <c r="AE15" s="194"/>
      <c r="AF15" s="194" t="s">
        <v>88</v>
      </c>
      <c r="AG15" s="194" t="s">
        <v>89</v>
      </c>
      <c r="AH15" s="194" t="s">
        <v>90</v>
      </c>
      <c r="AI15" s="194" t="s">
        <v>91</v>
      </c>
      <c r="AJ15" s="194">
        <v>-6</v>
      </c>
      <c r="AR15" s="267"/>
      <c r="AS15">
        <v>72</v>
      </c>
      <c r="AT15">
        <v>37</v>
      </c>
    </row>
    <row r="16" spans="1:46" x14ac:dyDescent="0.2">
      <c r="A16" s="270"/>
      <c r="B16" s="196" t="s">
        <v>97</v>
      </c>
      <c r="C16" s="194">
        <v>344.01</v>
      </c>
      <c r="D16" s="194"/>
      <c r="E16" s="194">
        <v>201.05500000000001</v>
      </c>
      <c r="F16" s="194"/>
      <c r="G16" s="194"/>
      <c r="H16" s="194"/>
      <c r="I16" s="194"/>
      <c r="J16" s="194"/>
      <c r="K16" s="194"/>
      <c r="AE16" s="271" t="s">
        <v>106</v>
      </c>
      <c r="AF16" s="197" t="s">
        <v>107</v>
      </c>
      <c r="AG16" s="197">
        <v>701.43</v>
      </c>
      <c r="AH16" s="197">
        <v>692.05</v>
      </c>
      <c r="AI16" s="197">
        <f>AG16-AH16</f>
        <v>9.3799999999999955</v>
      </c>
      <c r="AJ16" s="197">
        <f>AI16+$AJ$3</f>
        <v>3.3799999999999955</v>
      </c>
      <c r="AN16" s="198">
        <f>SUM(AN3:AN14)</f>
        <v>35.5</v>
      </c>
      <c r="AR16" s="267"/>
      <c r="AS16">
        <v>73</v>
      </c>
      <c r="AT16">
        <v>36</v>
      </c>
    </row>
    <row r="17" spans="1:46" x14ac:dyDescent="0.2">
      <c r="A17" s="270"/>
      <c r="B17" s="196" t="s">
        <v>99</v>
      </c>
      <c r="C17" s="194"/>
      <c r="D17" s="194">
        <v>60.88</v>
      </c>
      <c r="E17" s="194"/>
      <c r="F17" s="194"/>
      <c r="G17" s="194"/>
      <c r="H17" s="194"/>
      <c r="I17" s="194"/>
      <c r="J17" s="194"/>
      <c r="K17" s="194"/>
      <c r="AE17" s="272"/>
      <c r="AF17" s="197" t="s">
        <v>108</v>
      </c>
      <c r="AG17" s="197">
        <v>702.81</v>
      </c>
      <c r="AH17" s="197">
        <v>693.91</v>
      </c>
      <c r="AI17" s="197">
        <f t="shared" ref="AI17:AI22" si="5">AG17-AH17</f>
        <v>8.8999999999999773</v>
      </c>
      <c r="AJ17" s="197">
        <f t="shared" ref="AJ17:AJ22" si="6">AI17+$AJ$3</f>
        <v>2.8999999999999773</v>
      </c>
      <c r="AR17" s="267"/>
      <c r="AS17">
        <v>74</v>
      </c>
      <c r="AT17">
        <v>40</v>
      </c>
    </row>
    <row r="18" spans="1:46" x14ac:dyDescent="0.2">
      <c r="A18" s="270"/>
      <c r="B18" s="196" t="s">
        <v>101</v>
      </c>
      <c r="C18" s="194"/>
      <c r="D18" s="194"/>
      <c r="E18" s="194"/>
      <c r="F18" s="194"/>
      <c r="G18" s="194"/>
      <c r="H18" s="194"/>
      <c r="I18" s="194"/>
      <c r="J18" s="194"/>
      <c r="K18" s="194"/>
      <c r="N18" s="268" t="s">
        <v>109</v>
      </c>
      <c r="O18" s="268"/>
      <c r="Q18" s="268" t="s">
        <v>80</v>
      </c>
      <c r="R18" s="268"/>
      <c r="T18" s="268" t="s">
        <v>81</v>
      </c>
      <c r="U18" s="268"/>
      <c r="AE18" s="272"/>
      <c r="AF18" s="197" t="s">
        <v>110</v>
      </c>
      <c r="AG18" s="197">
        <v>709.77</v>
      </c>
      <c r="AH18" s="197">
        <v>698.27</v>
      </c>
      <c r="AI18" s="197">
        <f t="shared" si="5"/>
        <v>11.5</v>
      </c>
      <c r="AJ18" s="197">
        <f t="shared" si="6"/>
        <v>5.5</v>
      </c>
      <c r="AR18" s="267"/>
      <c r="AS18">
        <v>75</v>
      </c>
      <c r="AT18">
        <v>40</v>
      </c>
    </row>
    <row r="19" spans="1:46" x14ac:dyDescent="0.2">
      <c r="A19" s="270"/>
      <c r="B19" s="196" t="s">
        <v>103</v>
      </c>
      <c r="C19" s="194"/>
      <c r="D19" s="194"/>
      <c r="E19" s="194"/>
      <c r="F19" s="194"/>
      <c r="G19" s="194"/>
      <c r="H19" s="194"/>
      <c r="I19" s="194"/>
      <c r="J19" s="194"/>
      <c r="K19" s="194"/>
      <c r="O19" t="s">
        <v>87</v>
      </c>
      <c r="R19" t="s">
        <v>87</v>
      </c>
      <c r="U19" t="s">
        <v>87</v>
      </c>
      <c r="AE19" s="273"/>
      <c r="AF19" s="197" t="s">
        <v>111</v>
      </c>
      <c r="AG19" s="197">
        <v>718.65</v>
      </c>
      <c r="AH19" s="197">
        <v>710.1</v>
      </c>
      <c r="AI19" s="197">
        <f t="shared" si="5"/>
        <v>8.5499999999999545</v>
      </c>
      <c r="AJ19" s="197">
        <f t="shared" si="6"/>
        <v>2.5499999999999545</v>
      </c>
      <c r="AR19" s="267"/>
      <c r="AS19">
        <v>76</v>
      </c>
      <c r="AT19">
        <v>40</v>
      </c>
    </row>
    <row r="20" spans="1:46" x14ac:dyDescent="0.2">
      <c r="A20" s="270"/>
      <c r="B20" s="196" t="s">
        <v>104</v>
      </c>
      <c r="C20" s="194"/>
      <c r="D20" s="194"/>
      <c r="E20" s="194"/>
      <c r="F20" s="194"/>
      <c r="G20" s="194"/>
      <c r="H20" s="194"/>
      <c r="I20" s="194"/>
      <c r="J20" s="194"/>
      <c r="K20" s="194"/>
      <c r="N20" s="196" t="s">
        <v>92</v>
      </c>
      <c r="O20">
        <f>SUM(C14:J14,C24:J24,C34:J34,C44:J44,C4:J4)</f>
        <v>0</v>
      </c>
      <c r="Q20" s="196" t="s">
        <v>92</v>
      </c>
      <c r="R20">
        <f>SUM(K14,K24,K34,K44)</f>
        <v>0</v>
      </c>
      <c r="T20" s="196" t="s">
        <v>92</v>
      </c>
      <c r="U20">
        <f>O20-R20</f>
        <v>0</v>
      </c>
      <c r="AE20" s="271" t="s">
        <v>112</v>
      </c>
      <c r="AF20" s="197" t="s">
        <v>113</v>
      </c>
      <c r="AG20" s="197">
        <v>698.67</v>
      </c>
      <c r="AH20" s="197">
        <v>690.3</v>
      </c>
      <c r="AI20" s="197">
        <f t="shared" si="5"/>
        <v>8.3700000000000045</v>
      </c>
      <c r="AJ20" s="197">
        <f t="shared" si="6"/>
        <v>2.3700000000000045</v>
      </c>
      <c r="AR20" s="267"/>
      <c r="AS20">
        <v>77</v>
      </c>
      <c r="AT20">
        <v>40</v>
      </c>
    </row>
    <row r="21" spans="1:46" x14ac:dyDescent="0.2">
      <c r="A21" s="270"/>
      <c r="B21" s="196" t="s">
        <v>105</v>
      </c>
      <c r="C21" s="194"/>
      <c r="D21" s="194"/>
      <c r="E21" s="194"/>
      <c r="F21" s="194"/>
      <c r="G21" s="194"/>
      <c r="H21" s="194"/>
      <c r="I21" s="194"/>
      <c r="J21" s="194"/>
      <c r="K21" s="194"/>
      <c r="N21" s="196" t="s">
        <v>95</v>
      </c>
      <c r="O21">
        <f t="shared" ref="O21:O27" si="7">SUM(C15:J15,C25:J25,C35:J35,C45:J45,C5:J5)</f>
        <v>256.572</v>
      </c>
      <c r="Q21" s="196" t="s">
        <v>95</v>
      </c>
      <c r="R21" s="198">
        <f t="shared" ref="R21:R27" si="8">SUM(K15,K25,K35,K45)</f>
        <v>0</v>
      </c>
      <c r="T21" s="196" t="s">
        <v>95</v>
      </c>
      <c r="U21" s="198">
        <f t="shared" ref="U21:U27" si="9">O21-R21</f>
        <v>256.572</v>
      </c>
      <c r="AE21" s="272"/>
      <c r="AF21" s="197" t="s">
        <v>114</v>
      </c>
      <c r="AG21" s="197">
        <v>702.88</v>
      </c>
      <c r="AH21" s="197">
        <v>694.9</v>
      </c>
      <c r="AI21" s="197">
        <f t="shared" si="5"/>
        <v>7.9800000000000182</v>
      </c>
      <c r="AJ21" s="197">
        <f t="shared" si="6"/>
        <v>1.9800000000000182</v>
      </c>
      <c r="AR21" s="267"/>
      <c r="AS21">
        <v>89</v>
      </c>
      <c r="AT21">
        <v>40</v>
      </c>
    </row>
    <row r="22" spans="1:46" x14ac:dyDescent="0.2">
      <c r="N22" s="196" t="s">
        <v>97</v>
      </c>
      <c r="O22">
        <f t="shared" si="7"/>
        <v>1337.3870000000002</v>
      </c>
      <c r="Q22" s="196" t="s">
        <v>97</v>
      </c>
      <c r="R22" s="198">
        <f t="shared" si="8"/>
        <v>0</v>
      </c>
      <c r="T22" s="196" t="s">
        <v>97</v>
      </c>
      <c r="U22" s="198">
        <f t="shared" si="9"/>
        <v>1337.3870000000002</v>
      </c>
      <c r="AE22" s="273"/>
      <c r="AF22" s="197" t="s">
        <v>118</v>
      </c>
      <c r="AG22" s="197">
        <v>710.53</v>
      </c>
      <c r="AH22" s="197">
        <v>702</v>
      </c>
      <c r="AI22" s="197">
        <f t="shared" si="5"/>
        <v>8.5299999999999727</v>
      </c>
      <c r="AJ22" s="197">
        <f t="shared" si="6"/>
        <v>2.5299999999999727</v>
      </c>
      <c r="AR22" s="267"/>
      <c r="AS22">
        <v>90</v>
      </c>
      <c r="AT22">
        <v>40</v>
      </c>
    </row>
    <row r="23" spans="1:46" x14ac:dyDescent="0.2">
      <c r="K23" t="s">
        <v>86</v>
      </c>
      <c r="N23" s="196" t="s">
        <v>99</v>
      </c>
      <c r="O23">
        <f t="shared" si="7"/>
        <v>106.26</v>
      </c>
      <c r="Q23" s="196" t="s">
        <v>99</v>
      </c>
      <c r="R23">
        <f t="shared" si="8"/>
        <v>0</v>
      </c>
      <c r="T23" s="196" t="s">
        <v>99</v>
      </c>
      <c r="U23" s="198">
        <f t="shared" si="9"/>
        <v>106.26</v>
      </c>
      <c r="AE23" s="201"/>
      <c r="AF23" s="197"/>
      <c r="AG23" s="197"/>
      <c r="AH23" s="197"/>
      <c r="AI23" s="197"/>
      <c r="AJ23" s="197"/>
      <c r="AR23" s="267"/>
      <c r="AS23">
        <v>91</v>
      </c>
      <c r="AT23">
        <v>40</v>
      </c>
    </row>
    <row r="24" spans="1:46" x14ac:dyDescent="0.2">
      <c r="A24" s="269" t="s">
        <v>112</v>
      </c>
      <c r="B24" s="196" t="s">
        <v>92</v>
      </c>
      <c r="C24" s="194"/>
      <c r="D24" s="194"/>
      <c r="E24" s="194"/>
      <c r="F24" s="194"/>
      <c r="G24" s="194"/>
      <c r="H24" s="194"/>
      <c r="I24" s="194"/>
      <c r="J24" s="194"/>
      <c r="K24" s="194"/>
      <c r="N24" s="196" t="s">
        <v>101</v>
      </c>
      <c r="O24">
        <f t="shared" si="7"/>
        <v>0</v>
      </c>
      <c r="Q24" s="196" t="s">
        <v>101</v>
      </c>
      <c r="R24" s="198">
        <f t="shared" si="8"/>
        <v>0</v>
      </c>
      <c r="T24" s="196" t="s">
        <v>101</v>
      </c>
      <c r="U24" s="198">
        <f t="shared" si="9"/>
        <v>0</v>
      </c>
      <c r="AE24" s="201"/>
      <c r="AF24" s="197"/>
      <c r="AG24" s="197"/>
      <c r="AH24" s="197"/>
      <c r="AI24" s="197"/>
      <c r="AJ24" s="197"/>
      <c r="AR24" s="267"/>
      <c r="AS24">
        <v>92</v>
      </c>
      <c r="AT24">
        <v>40</v>
      </c>
    </row>
    <row r="25" spans="1:46" x14ac:dyDescent="0.2">
      <c r="A25" s="270"/>
      <c r="B25" s="196" t="s">
        <v>95</v>
      </c>
      <c r="C25" s="194"/>
      <c r="D25" s="194"/>
      <c r="E25" s="194"/>
      <c r="F25" s="194"/>
      <c r="G25" s="194"/>
      <c r="H25" s="194"/>
      <c r="I25" s="194"/>
      <c r="J25" s="194"/>
      <c r="K25" s="194"/>
      <c r="N25" s="196" t="s">
        <v>103</v>
      </c>
      <c r="O25">
        <f t="shared" si="7"/>
        <v>0</v>
      </c>
      <c r="Q25" s="196" t="s">
        <v>103</v>
      </c>
      <c r="R25">
        <f t="shared" si="8"/>
        <v>0</v>
      </c>
      <c r="T25" s="196" t="s">
        <v>103</v>
      </c>
      <c r="U25">
        <f t="shared" si="9"/>
        <v>0</v>
      </c>
      <c r="AE25" s="201"/>
      <c r="AF25" s="197"/>
      <c r="AG25" s="197"/>
      <c r="AH25" s="197"/>
      <c r="AI25" s="197"/>
      <c r="AJ25" s="197"/>
      <c r="AR25" s="267"/>
      <c r="AS25">
        <v>93</v>
      </c>
      <c r="AT25">
        <v>41</v>
      </c>
    </row>
    <row r="26" spans="1:46" x14ac:dyDescent="0.2">
      <c r="A26" s="270"/>
      <c r="B26" s="196" t="s">
        <v>97</v>
      </c>
      <c r="C26" s="194"/>
      <c r="D26" s="194"/>
      <c r="E26" s="194"/>
      <c r="F26" s="194"/>
      <c r="G26" s="194"/>
      <c r="H26" s="194"/>
      <c r="I26" s="194"/>
      <c r="J26" s="194"/>
      <c r="K26" s="194"/>
      <c r="N26" s="196" t="s">
        <v>104</v>
      </c>
      <c r="O26">
        <f t="shared" si="7"/>
        <v>0</v>
      </c>
      <c r="Q26" s="196" t="s">
        <v>104</v>
      </c>
      <c r="R26">
        <f t="shared" si="8"/>
        <v>0</v>
      </c>
      <c r="T26" s="196" t="s">
        <v>104</v>
      </c>
      <c r="U26">
        <f t="shared" si="9"/>
        <v>0</v>
      </c>
      <c r="AE26" s="201"/>
      <c r="AF26" s="197"/>
      <c r="AG26" s="197"/>
      <c r="AH26" s="197"/>
      <c r="AI26" s="197"/>
      <c r="AJ26" s="197"/>
      <c r="AR26" s="267"/>
      <c r="AS26">
        <v>94</v>
      </c>
      <c r="AT26">
        <v>40</v>
      </c>
    </row>
    <row r="27" spans="1:46" x14ac:dyDescent="0.2">
      <c r="A27" s="270"/>
      <c r="B27" s="196" t="s">
        <v>99</v>
      </c>
      <c r="C27" s="194"/>
      <c r="D27" s="194"/>
      <c r="E27" s="194"/>
      <c r="F27" s="194"/>
      <c r="G27" s="194"/>
      <c r="H27" s="194"/>
      <c r="I27" s="194"/>
      <c r="J27" s="194"/>
      <c r="K27" s="194"/>
      <c r="N27" s="196" t="s">
        <v>105</v>
      </c>
      <c r="O27">
        <f t="shared" si="7"/>
        <v>0</v>
      </c>
      <c r="Q27" s="196" t="s">
        <v>105</v>
      </c>
      <c r="R27">
        <f t="shared" si="8"/>
        <v>0</v>
      </c>
      <c r="T27" s="196" t="s">
        <v>105</v>
      </c>
      <c r="U27">
        <f t="shared" si="9"/>
        <v>0</v>
      </c>
      <c r="AE27" s="201"/>
      <c r="AF27" s="197"/>
      <c r="AG27" s="197"/>
      <c r="AH27" s="197"/>
      <c r="AI27" s="197"/>
      <c r="AJ27" s="197"/>
      <c r="AR27" s="267"/>
      <c r="AS27">
        <v>115</v>
      </c>
      <c r="AT27">
        <v>40</v>
      </c>
    </row>
    <row r="28" spans="1:46" x14ac:dyDescent="0.2">
      <c r="A28" s="270"/>
      <c r="B28" s="196" t="s">
        <v>101</v>
      </c>
      <c r="C28" s="194"/>
      <c r="D28" s="194"/>
      <c r="E28" s="194"/>
      <c r="F28" s="194"/>
      <c r="G28" s="194"/>
      <c r="H28" s="194"/>
      <c r="I28" s="194"/>
      <c r="J28" s="194"/>
      <c r="K28" s="194"/>
      <c r="AE28" s="201"/>
      <c r="AF28" s="197"/>
      <c r="AG28" s="197"/>
      <c r="AH28" s="197"/>
      <c r="AI28" s="197"/>
      <c r="AJ28" s="197"/>
      <c r="AR28" s="267"/>
      <c r="AS28">
        <v>116</v>
      </c>
      <c r="AT28">
        <v>40</v>
      </c>
    </row>
    <row r="29" spans="1:46" x14ac:dyDescent="0.2">
      <c r="A29" s="270"/>
      <c r="B29" s="196" t="s">
        <v>103</v>
      </c>
      <c r="C29" s="194"/>
      <c r="D29" s="194"/>
      <c r="E29" s="194"/>
      <c r="F29" s="194"/>
      <c r="G29" s="194"/>
      <c r="H29" s="194"/>
      <c r="I29" s="194"/>
      <c r="J29" s="194"/>
      <c r="K29" s="194"/>
      <c r="AE29" s="186"/>
      <c r="AF29" s="199"/>
      <c r="AG29" s="199"/>
      <c r="AH29" s="199"/>
      <c r="AI29" s="199"/>
      <c r="AJ29" s="199"/>
      <c r="AR29" s="267"/>
      <c r="AS29">
        <v>117</v>
      </c>
      <c r="AT29">
        <v>40</v>
      </c>
    </row>
    <row r="30" spans="1:46" x14ac:dyDescent="0.2">
      <c r="A30" s="270"/>
      <c r="B30" s="196" t="s">
        <v>104</v>
      </c>
      <c r="C30" s="194"/>
      <c r="D30" s="194"/>
      <c r="E30" s="194"/>
      <c r="F30" s="194"/>
      <c r="G30" s="194"/>
      <c r="H30" s="194"/>
      <c r="I30" s="194"/>
      <c r="J30" s="194"/>
      <c r="K30" s="194"/>
      <c r="AE30" s="186"/>
      <c r="AF30" s="199"/>
      <c r="AG30" s="199"/>
      <c r="AH30" s="199" t="s">
        <v>109</v>
      </c>
      <c r="AI30" s="199" t="s">
        <v>102</v>
      </c>
      <c r="AJ30" s="200">
        <f>SUM(AJ16:AJ28,AJ4:AJ8)</f>
        <v>38.480000000000018</v>
      </c>
      <c r="AR30" s="267"/>
      <c r="AS30">
        <v>118</v>
      </c>
      <c r="AT30">
        <v>40</v>
      </c>
    </row>
    <row r="31" spans="1:46" x14ac:dyDescent="0.2">
      <c r="A31" s="270"/>
      <c r="B31" s="196" t="s">
        <v>105</v>
      </c>
      <c r="C31" s="194"/>
      <c r="D31" s="194"/>
      <c r="E31" s="194"/>
      <c r="F31" s="194"/>
      <c r="G31" s="194"/>
      <c r="H31" s="194"/>
      <c r="I31" s="194"/>
      <c r="J31" s="194"/>
      <c r="K31" s="194"/>
      <c r="AE31" s="186"/>
      <c r="AF31" s="199"/>
      <c r="AG31" s="199"/>
      <c r="AH31" s="199"/>
      <c r="AI31" s="199"/>
      <c r="AJ31" s="199"/>
      <c r="AR31" s="267"/>
      <c r="AS31">
        <v>119</v>
      </c>
      <c r="AT31">
        <v>42</v>
      </c>
    </row>
    <row r="32" spans="1:46" x14ac:dyDescent="0.2">
      <c r="AE32" s="186"/>
      <c r="AF32" s="199"/>
      <c r="AG32" s="199"/>
      <c r="AH32" s="199"/>
      <c r="AI32" s="199"/>
      <c r="AJ32" s="199"/>
      <c r="AR32" s="267"/>
      <c r="AS32">
        <v>146</v>
      </c>
      <c r="AT32">
        <v>41</v>
      </c>
    </row>
    <row r="33" spans="1:46" x14ac:dyDescent="0.2">
      <c r="K33" t="s">
        <v>86</v>
      </c>
      <c r="AE33" s="186"/>
      <c r="AF33" s="199"/>
      <c r="AG33" s="199"/>
      <c r="AH33" s="199"/>
      <c r="AI33" s="199"/>
      <c r="AJ33" s="199"/>
      <c r="AR33" s="267"/>
      <c r="AS33">
        <v>147</v>
      </c>
      <c r="AT33">
        <v>39</v>
      </c>
    </row>
    <row r="34" spans="1:46" x14ac:dyDescent="0.2">
      <c r="A34" s="269" t="s">
        <v>115</v>
      </c>
      <c r="B34" s="196" t="s">
        <v>92</v>
      </c>
      <c r="C34" s="194"/>
      <c r="D34" s="194"/>
      <c r="E34" s="194"/>
      <c r="F34" s="194"/>
      <c r="G34" s="194"/>
      <c r="H34" s="194"/>
      <c r="I34" s="194"/>
      <c r="J34" s="194"/>
      <c r="K34" s="194"/>
      <c r="AE34" s="195"/>
      <c r="AF34" s="199"/>
      <c r="AG34" s="199"/>
      <c r="AH34" s="199"/>
      <c r="AI34" s="199"/>
      <c r="AJ34" s="199"/>
      <c r="AR34" s="267"/>
      <c r="AS34">
        <v>148</v>
      </c>
      <c r="AT34">
        <v>38</v>
      </c>
    </row>
    <row r="35" spans="1:46" x14ac:dyDescent="0.2">
      <c r="A35" s="270"/>
      <c r="B35" s="196" t="s">
        <v>95</v>
      </c>
      <c r="C35" s="194"/>
      <c r="D35" s="194">
        <v>3.2309999999999999</v>
      </c>
      <c r="E35" s="194"/>
      <c r="F35" s="194">
        <v>91.545000000000002</v>
      </c>
      <c r="G35" s="194"/>
      <c r="H35" s="194">
        <v>59.03</v>
      </c>
      <c r="I35" s="194"/>
      <c r="J35" s="194">
        <v>90.882000000000005</v>
      </c>
      <c r="K35" s="194"/>
      <c r="AE35" s="186"/>
      <c r="AF35" s="199"/>
      <c r="AG35" s="199"/>
      <c r="AH35" s="199"/>
      <c r="AI35" s="199"/>
      <c r="AJ35" s="199"/>
      <c r="AR35" s="267">
        <v>6.5</v>
      </c>
      <c r="AS35">
        <v>120</v>
      </c>
      <c r="AT35">
        <v>62</v>
      </c>
    </row>
    <row r="36" spans="1:46" x14ac:dyDescent="0.2">
      <c r="A36" s="270"/>
      <c r="B36" s="196" t="s">
        <v>97</v>
      </c>
      <c r="C36" s="194">
        <v>22.698</v>
      </c>
      <c r="D36" s="194"/>
      <c r="E36" s="194">
        <v>15.619</v>
      </c>
      <c r="F36" s="194"/>
      <c r="G36" s="194">
        <v>10.849</v>
      </c>
      <c r="H36" s="194"/>
      <c r="I36" s="194">
        <v>32.238</v>
      </c>
      <c r="J36" s="194"/>
      <c r="K36" s="194"/>
      <c r="AE36" s="186"/>
      <c r="AF36" s="199"/>
      <c r="AG36" s="199"/>
      <c r="AH36" s="199"/>
      <c r="AI36" s="199"/>
      <c r="AJ36" s="199"/>
      <c r="AR36" s="267"/>
      <c r="AS36">
        <v>121</v>
      </c>
      <c r="AT36">
        <v>62</v>
      </c>
    </row>
    <row r="37" spans="1:46" x14ac:dyDescent="0.2">
      <c r="A37" s="270"/>
      <c r="B37" s="196" t="s">
        <v>99</v>
      </c>
      <c r="C37" s="194"/>
      <c r="D37" s="194"/>
      <c r="E37" s="194"/>
      <c r="F37" s="194"/>
      <c r="G37" s="194"/>
      <c r="H37" s="194"/>
      <c r="I37" s="194"/>
      <c r="J37" s="194">
        <v>3.827</v>
      </c>
      <c r="K37" s="194"/>
      <c r="AE37" s="186"/>
      <c r="AF37" s="199"/>
      <c r="AG37" s="199"/>
      <c r="AH37" s="199"/>
      <c r="AI37" s="199"/>
      <c r="AJ37" s="199"/>
      <c r="AR37" s="267"/>
      <c r="AS37">
        <v>122</v>
      </c>
      <c r="AT37">
        <v>61</v>
      </c>
    </row>
    <row r="38" spans="1:46" x14ac:dyDescent="0.2">
      <c r="A38" s="270"/>
      <c r="B38" s="196" t="s">
        <v>101</v>
      </c>
      <c r="C38" s="194"/>
      <c r="D38" s="194"/>
      <c r="E38" s="194"/>
      <c r="F38" s="194"/>
      <c r="G38" s="194"/>
      <c r="H38" s="194"/>
      <c r="I38" s="194"/>
      <c r="J38" s="194"/>
      <c r="K38" s="194"/>
      <c r="AE38" s="193"/>
      <c r="AF38" s="199"/>
      <c r="AG38" s="199"/>
      <c r="AH38" s="199"/>
      <c r="AI38" s="199"/>
      <c r="AJ38" s="199"/>
      <c r="AR38" s="267"/>
      <c r="AS38">
        <v>123</v>
      </c>
      <c r="AT38">
        <v>61</v>
      </c>
    </row>
    <row r="39" spans="1:46" x14ac:dyDescent="0.2">
      <c r="A39" s="270"/>
      <c r="B39" s="196" t="s">
        <v>103</v>
      </c>
      <c r="C39" s="194"/>
      <c r="D39" s="194"/>
      <c r="E39" s="194"/>
      <c r="F39" s="194"/>
      <c r="G39" s="194"/>
      <c r="H39" s="194"/>
      <c r="I39" s="194"/>
      <c r="J39" s="194"/>
      <c r="K39" s="194"/>
      <c r="AR39" s="267"/>
      <c r="AS39">
        <v>124</v>
      </c>
      <c r="AT39">
        <v>59</v>
      </c>
    </row>
    <row r="40" spans="1:46" x14ac:dyDescent="0.2">
      <c r="A40" s="270"/>
      <c r="B40" s="196" t="s">
        <v>104</v>
      </c>
      <c r="C40" s="194"/>
      <c r="D40" s="194"/>
      <c r="E40" s="194"/>
      <c r="F40" s="194"/>
      <c r="G40" s="194"/>
      <c r="H40" s="194"/>
      <c r="I40" s="194"/>
      <c r="J40" s="194"/>
      <c r="K40" s="194"/>
      <c r="AJ40" s="199"/>
      <c r="AR40" s="267"/>
      <c r="AS40">
        <v>125</v>
      </c>
      <c r="AT40">
        <v>59</v>
      </c>
    </row>
    <row r="41" spans="1:46" x14ac:dyDescent="0.2">
      <c r="A41" s="270"/>
      <c r="B41" s="196" t="s">
        <v>105</v>
      </c>
      <c r="C41" s="194"/>
      <c r="D41" s="194"/>
      <c r="E41" s="194"/>
      <c r="F41" s="194"/>
      <c r="G41" s="194"/>
      <c r="H41" s="194"/>
      <c r="I41" s="194"/>
      <c r="J41" s="194"/>
      <c r="K41" s="194"/>
      <c r="AR41" s="267"/>
      <c r="AS41">
        <v>126</v>
      </c>
      <c r="AT41">
        <v>60</v>
      </c>
    </row>
    <row r="42" spans="1:46" x14ac:dyDescent="0.2">
      <c r="AR42" s="267"/>
      <c r="AS42">
        <v>127</v>
      </c>
      <c r="AT42">
        <v>59</v>
      </c>
    </row>
    <row r="43" spans="1:46" x14ac:dyDescent="0.2">
      <c r="K43" t="s">
        <v>86</v>
      </c>
      <c r="AR43" s="267"/>
      <c r="AS43">
        <v>128</v>
      </c>
      <c r="AT43">
        <v>59</v>
      </c>
    </row>
    <row r="44" spans="1:46" x14ac:dyDescent="0.2">
      <c r="A44" s="269" t="s">
        <v>116</v>
      </c>
      <c r="B44" s="196" t="s">
        <v>92</v>
      </c>
      <c r="C44" s="194"/>
      <c r="D44" s="194"/>
      <c r="E44" s="194"/>
      <c r="F44" s="194"/>
      <c r="G44" s="194"/>
      <c r="H44" s="194"/>
      <c r="I44" s="194"/>
      <c r="J44" s="194"/>
      <c r="K44" s="194"/>
      <c r="AR44" s="267"/>
      <c r="AS44">
        <v>129</v>
      </c>
      <c r="AT44">
        <v>60</v>
      </c>
    </row>
    <row r="45" spans="1:46" x14ac:dyDescent="0.2">
      <c r="A45" s="270"/>
      <c r="B45" s="196" t="s">
        <v>95</v>
      </c>
      <c r="C45" s="194"/>
      <c r="D45" s="194"/>
      <c r="E45" s="194"/>
      <c r="F45" s="194"/>
      <c r="G45" s="194"/>
      <c r="H45" s="194"/>
      <c r="I45" s="194"/>
      <c r="J45" s="194"/>
      <c r="K45" s="194"/>
      <c r="AR45" s="267"/>
      <c r="AS45">
        <v>130</v>
      </c>
      <c r="AT45">
        <v>94</v>
      </c>
    </row>
    <row r="46" spans="1:46" x14ac:dyDescent="0.2">
      <c r="A46" s="270"/>
      <c r="B46" s="196" t="s">
        <v>97</v>
      </c>
      <c r="C46" s="194"/>
      <c r="D46" s="194"/>
      <c r="E46" s="194"/>
      <c r="F46" s="194"/>
      <c r="G46" s="194"/>
      <c r="H46" s="194"/>
      <c r="I46" s="194"/>
      <c r="J46" s="194"/>
      <c r="K46" s="194"/>
      <c r="AR46" s="267"/>
      <c r="AS46">
        <v>131</v>
      </c>
      <c r="AT46">
        <v>98</v>
      </c>
    </row>
    <row r="47" spans="1:46" x14ac:dyDescent="0.2">
      <c r="A47" s="270"/>
      <c r="B47" s="196" t="s">
        <v>99</v>
      </c>
      <c r="C47" s="194"/>
      <c r="D47" s="194"/>
      <c r="E47" s="194"/>
      <c r="F47" s="194"/>
      <c r="G47" s="194"/>
      <c r="H47" s="194"/>
      <c r="I47" s="194"/>
      <c r="J47" s="194"/>
      <c r="K47" s="194"/>
      <c r="AR47" s="267"/>
      <c r="AS47">
        <v>132</v>
      </c>
      <c r="AT47">
        <v>83</v>
      </c>
    </row>
    <row r="48" spans="1:46" x14ac:dyDescent="0.2">
      <c r="A48" s="270"/>
      <c r="B48" s="196" t="s">
        <v>101</v>
      </c>
      <c r="C48" s="194"/>
      <c r="D48" s="194"/>
      <c r="E48" s="194"/>
      <c r="F48" s="194"/>
      <c r="G48" s="194"/>
      <c r="H48" s="194"/>
      <c r="I48" s="194"/>
      <c r="J48" s="194"/>
      <c r="K48" s="194"/>
      <c r="AR48" s="267"/>
      <c r="AS48">
        <v>133</v>
      </c>
      <c r="AT48">
        <v>27</v>
      </c>
    </row>
    <row r="49" spans="1:46" x14ac:dyDescent="0.2">
      <c r="A49" s="270"/>
      <c r="B49" s="196" t="s">
        <v>103</v>
      </c>
      <c r="C49" s="194"/>
      <c r="D49" s="194"/>
      <c r="E49" s="194"/>
      <c r="F49" s="194"/>
      <c r="G49" s="194"/>
      <c r="H49" s="194"/>
      <c r="I49" s="194"/>
      <c r="J49" s="194"/>
      <c r="K49" s="194"/>
      <c r="AR49" s="267"/>
      <c r="AS49">
        <v>134</v>
      </c>
      <c r="AT49">
        <v>29</v>
      </c>
    </row>
    <row r="50" spans="1:46" x14ac:dyDescent="0.2">
      <c r="A50" s="270"/>
      <c r="B50" s="196" t="s">
        <v>104</v>
      </c>
      <c r="C50" s="194"/>
      <c r="D50" s="194"/>
      <c r="E50" s="194"/>
      <c r="F50" s="194"/>
      <c r="G50" s="194"/>
      <c r="H50" s="194"/>
      <c r="I50" s="194"/>
      <c r="J50" s="194"/>
      <c r="K50" s="194"/>
      <c r="AR50" s="267"/>
      <c r="AS50">
        <v>135</v>
      </c>
      <c r="AT50">
        <v>52</v>
      </c>
    </row>
    <row r="51" spans="1:46" x14ac:dyDescent="0.2">
      <c r="A51" s="270"/>
      <c r="B51" s="196" t="s">
        <v>105</v>
      </c>
      <c r="C51" s="194"/>
      <c r="D51" s="194"/>
      <c r="E51" s="194"/>
      <c r="F51" s="194"/>
      <c r="G51" s="194"/>
      <c r="H51" s="194"/>
      <c r="I51" s="194"/>
      <c r="J51" s="194"/>
      <c r="K51" s="194"/>
      <c r="AR51" s="267"/>
      <c r="AS51">
        <v>136</v>
      </c>
      <c r="AT51">
        <v>53</v>
      </c>
    </row>
    <row r="52" spans="1:46" x14ac:dyDescent="0.2">
      <c r="AR52" s="267"/>
      <c r="AS52">
        <v>137</v>
      </c>
      <c r="AT52">
        <v>19</v>
      </c>
    </row>
    <row r="53" spans="1:46" x14ac:dyDescent="0.2">
      <c r="AR53" s="267"/>
      <c r="AS53">
        <v>138</v>
      </c>
      <c r="AT53">
        <v>16</v>
      </c>
    </row>
    <row r="54" spans="1:46" x14ac:dyDescent="0.2">
      <c r="AR54" s="267"/>
      <c r="AS54">
        <v>139</v>
      </c>
      <c r="AT54">
        <v>16</v>
      </c>
    </row>
    <row r="55" spans="1:46" x14ac:dyDescent="0.2">
      <c r="AR55" s="267"/>
      <c r="AS55">
        <v>140</v>
      </c>
      <c r="AT55">
        <v>17</v>
      </c>
    </row>
    <row r="56" spans="1:46" x14ac:dyDescent="0.2">
      <c r="AR56" s="267"/>
      <c r="AS56">
        <v>141</v>
      </c>
      <c r="AT56">
        <v>16</v>
      </c>
    </row>
    <row r="57" spans="1:46" x14ac:dyDescent="0.2">
      <c r="AR57" s="267"/>
      <c r="AS57">
        <v>142</v>
      </c>
      <c r="AT57">
        <v>16</v>
      </c>
    </row>
    <row r="58" spans="1:46" x14ac:dyDescent="0.2">
      <c r="AR58" s="267"/>
      <c r="AS58">
        <v>143</v>
      </c>
      <c r="AT58">
        <v>11</v>
      </c>
    </row>
    <row r="59" spans="1:46" x14ac:dyDescent="0.2">
      <c r="AR59" s="267"/>
      <c r="AS59">
        <v>144</v>
      </c>
      <c r="AT59">
        <v>13</v>
      </c>
    </row>
    <row r="60" spans="1:46" x14ac:dyDescent="0.2">
      <c r="AR60" s="267"/>
      <c r="AS60">
        <v>145</v>
      </c>
      <c r="AT60">
        <v>14</v>
      </c>
    </row>
    <row r="61" spans="1:46" x14ac:dyDescent="0.2">
      <c r="A61" s="268" t="s">
        <v>122</v>
      </c>
      <c r="B61" s="268"/>
      <c r="AR61" s="267">
        <v>6.6</v>
      </c>
      <c r="AS61">
        <v>95</v>
      </c>
      <c r="AT61">
        <v>61</v>
      </c>
    </row>
    <row r="62" spans="1:46" x14ac:dyDescent="0.2">
      <c r="A62">
        <f>10+1+10</f>
        <v>21</v>
      </c>
      <c r="AR62" s="267"/>
      <c r="AS62">
        <v>96</v>
      </c>
      <c r="AT62">
        <v>62</v>
      </c>
    </row>
    <row r="63" spans="1:46" x14ac:dyDescent="0.2">
      <c r="A63">
        <v>21</v>
      </c>
      <c r="AR63" s="267"/>
      <c r="AS63">
        <v>97</v>
      </c>
      <c r="AT63">
        <v>63</v>
      </c>
    </row>
    <row r="64" spans="1:46" x14ac:dyDescent="0.2">
      <c r="A64">
        <v>11</v>
      </c>
      <c r="AR64" s="267"/>
      <c r="AS64">
        <v>98</v>
      </c>
      <c r="AT64">
        <v>62</v>
      </c>
    </row>
    <row r="65" spans="1:46" x14ac:dyDescent="0.2">
      <c r="A65">
        <v>11</v>
      </c>
      <c r="AR65" s="267"/>
      <c r="AS65">
        <v>99</v>
      </c>
      <c r="AT65">
        <v>61</v>
      </c>
    </row>
    <row r="66" spans="1:46" x14ac:dyDescent="0.2">
      <c r="A66">
        <v>21</v>
      </c>
      <c r="AR66" s="267"/>
      <c r="AS66">
        <v>100</v>
      </c>
      <c r="AT66">
        <v>62</v>
      </c>
    </row>
    <row r="67" spans="1:46" x14ac:dyDescent="0.2">
      <c r="A67">
        <v>21</v>
      </c>
      <c r="AR67" s="267"/>
      <c r="AS67">
        <v>101</v>
      </c>
      <c r="AT67">
        <v>87</v>
      </c>
    </row>
    <row r="68" spans="1:46" x14ac:dyDescent="0.2">
      <c r="A68">
        <v>11</v>
      </c>
      <c r="AR68" s="267"/>
      <c r="AS68">
        <v>102</v>
      </c>
      <c r="AT68">
        <v>100</v>
      </c>
    </row>
    <row r="69" spans="1:46" x14ac:dyDescent="0.2">
      <c r="A69">
        <v>19</v>
      </c>
      <c r="AR69" s="267"/>
      <c r="AS69">
        <v>103</v>
      </c>
      <c r="AT69">
        <v>91</v>
      </c>
    </row>
    <row r="70" spans="1:46" x14ac:dyDescent="0.2">
      <c r="AR70" s="267"/>
      <c r="AS70">
        <v>104</v>
      </c>
      <c r="AT70">
        <v>71</v>
      </c>
    </row>
    <row r="71" spans="1:46" x14ac:dyDescent="0.2">
      <c r="A71" s="198">
        <f>SUM(A62:A69)</f>
        <v>136</v>
      </c>
      <c r="AR71" s="267"/>
      <c r="AS71">
        <v>105</v>
      </c>
      <c r="AT71">
        <v>20</v>
      </c>
    </row>
    <row r="72" spans="1:46" x14ac:dyDescent="0.2">
      <c r="AR72" s="267"/>
      <c r="AS72">
        <v>106</v>
      </c>
      <c r="AT72">
        <v>48</v>
      </c>
    </row>
    <row r="73" spans="1:46" x14ac:dyDescent="0.2">
      <c r="AR73" s="267"/>
      <c r="AS73">
        <v>107</v>
      </c>
      <c r="AT73">
        <v>55</v>
      </c>
    </row>
    <row r="74" spans="1:46" x14ac:dyDescent="0.2">
      <c r="AR74" s="267"/>
      <c r="AS74">
        <v>108</v>
      </c>
      <c r="AT74">
        <v>49</v>
      </c>
    </row>
    <row r="75" spans="1:46" x14ac:dyDescent="0.2">
      <c r="AR75" s="267"/>
      <c r="AS75">
        <v>109</v>
      </c>
      <c r="AT75">
        <v>10</v>
      </c>
    </row>
    <row r="76" spans="1:46" x14ac:dyDescent="0.2">
      <c r="AR76" s="267"/>
      <c r="AS76">
        <v>110</v>
      </c>
      <c r="AT76">
        <v>9</v>
      </c>
    </row>
    <row r="77" spans="1:46" x14ac:dyDescent="0.2">
      <c r="AR77" s="267"/>
      <c r="AS77">
        <v>111</v>
      </c>
      <c r="AT77">
        <v>9</v>
      </c>
    </row>
    <row r="78" spans="1:46" x14ac:dyDescent="0.2">
      <c r="AR78" s="267"/>
      <c r="AS78">
        <v>112</v>
      </c>
      <c r="AT78">
        <v>9</v>
      </c>
    </row>
    <row r="79" spans="1:46" x14ac:dyDescent="0.2">
      <c r="AR79" s="267"/>
      <c r="AS79">
        <v>113</v>
      </c>
      <c r="AT79">
        <v>9</v>
      </c>
    </row>
    <row r="80" spans="1:46" x14ac:dyDescent="0.2">
      <c r="AR80" s="267"/>
      <c r="AS80">
        <v>114</v>
      </c>
      <c r="AT80">
        <v>10</v>
      </c>
    </row>
    <row r="81" spans="44:46" x14ac:dyDescent="0.2">
      <c r="AR81" s="267">
        <v>6.7</v>
      </c>
      <c r="AS81">
        <v>78</v>
      </c>
      <c r="AT81">
        <v>59</v>
      </c>
    </row>
    <row r="82" spans="44:46" x14ac:dyDescent="0.2">
      <c r="AR82" s="267"/>
      <c r="AS82">
        <v>79</v>
      </c>
      <c r="AT82">
        <v>61</v>
      </c>
    </row>
    <row r="83" spans="44:46" x14ac:dyDescent="0.2">
      <c r="AR83" s="267"/>
      <c r="AS83">
        <v>80</v>
      </c>
      <c r="AT83">
        <v>101</v>
      </c>
    </row>
    <row r="84" spans="44:46" x14ac:dyDescent="0.2">
      <c r="AR84" s="267"/>
      <c r="AS84">
        <v>81</v>
      </c>
      <c r="AT84">
        <v>108</v>
      </c>
    </row>
    <row r="85" spans="44:46" x14ac:dyDescent="0.2">
      <c r="AR85" s="267"/>
      <c r="AS85">
        <v>82</v>
      </c>
      <c r="AT85">
        <v>99</v>
      </c>
    </row>
    <row r="86" spans="44:46" x14ac:dyDescent="0.2">
      <c r="AR86" s="267"/>
      <c r="AS86">
        <v>83</v>
      </c>
      <c r="AT86">
        <v>77</v>
      </c>
    </row>
    <row r="87" spans="44:46" x14ac:dyDescent="0.2">
      <c r="AR87" s="267"/>
      <c r="AS87">
        <v>84</v>
      </c>
      <c r="AT87">
        <v>22</v>
      </c>
    </row>
    <row r="88" spans="44:46" x14ac:dyDescent="0.2">
      <c r="AR88" s="267"/>
      <c r="AS88">
        <v>85</v>
      </c>
      <c r="AT88">
        <v>44</v>
      </c>
    </row>
    <row r="89" spans="44:46" x14ac:dyDescent="0.2">
      <c r="AR89" s="267"/>
      <c r="AS89">
        <v>86</v>
      </c>
      <c r="AT89">
        <v>46</v>
      </c>
    </row>
    <row r="90" spans="44:46" x14ac:dyDescent="0.2">
      <c r="AR90" s="267"/>
      <c r="AS90">
        <v>87</v>
      </c>
      <c r="AT90">
        <v>31</v>
      </c>
    </row>
    <row r="91" spans="44:46" x14ac:dyDescent="0.2">
      <c r="AR91" s="267"/>
      <c r="AS91">
        <v>88</v>
      </c>
      <c r="AT91">
        <v>18</v>
      </c>
    </row>
    <row r="94" spans="44:46" x14ac:dyDescent="0.2">
      <c r="AS94" t="s">
        <v>120</v>
      </c>
      <c r="AT94" s="198">
        <f>SUM(AT3:AT91)</f>
        <v>4058</v>
      </c>
    </row>
  </sheetData>
  <mergeCells count="19">
    <mergeCell ref="N2:O2"/>
    <mergeCell ref="Q2:R2"/>
    <mergeCell ref="T2:U2"/>
    <mergeCell ref="A4:A11"/>
    <mergeCell ref="AE4:AE7"/>
    <mergeCell ref="AR81:AR91"/>
    <mergeCell ref="T18:U18"/>
    <mergeCell ref="A24:A31"/>
    <mergeCell ref="A34:A41"/>
    <mergeCell ref="A44:A51"/>
    <mergeCell ref="A14:A21"/>
    <mergeCell ref="N18:O18"/>
    <mergeCell ref="Q18:R18"/>
    <mergeCell ref="A61:B61"/>
    <mergeCell ref="AE16:AE19"/>
    <mergeCell ref="AE20:AE22"/>
    <mergeCell ref="AR3:AR34"/>
    <mergeCell ref="AR35:AR60"/>
    <mergeCell ref="AR61:AR8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BID SUMMARY</vt:lpstr>
      <vt:lpstr>CLEARING &amp; GRUBBING</vt:lpstr>
      <vt:lpstr>GRADING IMPROVEMENTS</vt:lpstr>
      <vt:lpstr>DRAINAGE</vt:lpstr>
      <vt:lpstr>DRAINAGE 2</vt:lpstr>
      <vt:lpstr>STREETS</vt:lpstr>
      <vt:lpstr>SEWER</vt:lpstr>
      <vt:lpstr>WATER</vt:lpstr>
      <vt:lpstr>WORKING</vt:lpstr>
      <vt:lpstr>ADDITIVE ALT.</vt:lpstr>
      <vt:lpstr>'ADDITIVE ALT.'!Print_Area</vt:lpstr>
      <vt:lpstr>'BID SUMMARY'!Print_Area</vt:lpstr>
      <vt:lpstr>'CLEARING &amp; GRUBBING'!Print_Area</vt:lpstr>
      <vt:lpstr>DRAINAGE!Print_Area</vt:lpstr>
      <vt:lpstr>'DRAINAGE 2'!Print_Area</vt:lpstr>
      <vt:lpstr>'GRADING IMPROVEMENTS'!Print_Area</vt:lpstr>
      <vt:lpstr>SEWER!Print_Area</vt:lpstr>
      <vt:lpstr>STREETS!Print_Area</vt:lpstr>
      <vt:lpstr>WATER!Print_Area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Tory Miller</cp:lastModifiedBy>
  <cp:lastPrinted>2024-05-31T18:09:39Z</cp:lastPrinted>
  <dcterms:created xsi:type="dcterms:W3CDTF">2009-02-11T21:40:13Z</dcterms:created>
  <dcterms:modified xsi:type="dcterms:W3CDTF">2024-06-05T17:59:51Z</dcterms:modified>
</cp:coreProperties>
</file>