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4037\003\5-Construction\1-BidPhase\2-BidPackage\_Civcast Deliverable\"/>
    </mc:Choice>
  </mc:AlternateContent>
  <xr:revisionPtr revIDLastSave="0" documentId="8_{D8171556-72A7-4462-9AD7-91B299D50319}" xr6:coauthVersionLast="47" xr6:coauthVersionMax="47" xr10:uidLastSave="{00000000-0000-0000-0000-000000000000}"/>
  <bookViews>
    <workbookView xWindow="28680" yWindow="480" windowWidth="29040" windowHeight="15840" xr2:uid="{6A9374F7-6182-40D3-9CE5-F62AEC8B1BB5}"/>
  </bookViews>
  <sheets>
    <sheet name="UNIT 1" sheetId="5" r:id="rId1"/>
    <sheet name="Sewer Depth" sheetId="7" state="hidden" r:id="rId2"/>
    <sheet name="FITTINGS" sheetId="6" state="hidden" r:id="rId3"/>
  </sheets>
  <definedNames>
    <definedName name="_xlnm.Print_Area" localSheetId="0">'UNIT 1'!$A$1:$O$246</definedName>
    <definedName name="validation_list">OFFSET(#REF!,,,COUNTIF(#REF!,"?*"))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5" l="1"/>
  <c r="J38" i="6"/>
  <c r="K12" i="6"/>
  <c r="X10" i="7"/>
  <c r="W44" i="7"/>
  <c r="C14" i="7"/>
  <c r="D14" i="7"/>
  <c r="E14" i="7"/>
  <c r="F14" i="7"/>
  <c r="G14" i="7"/>
  <c r="H14" i="7"/>
  <c r="I14" i="7"/>
  <c r="J14" i="7"/>
  <c r="G135" i="7"/>
  <c r="C134" i="7"/>
  <c r="B134" i="7"/>
  <c r="C133" i="7"/>
  <c r="B133" i="7"/>
  <c r="C132" i="7"/>
  <c r="B132" i="7"/>
  <c r="C131" i="7"/>
  <c r="B131" i="7"/>
  <c r="C130" i="7"/>
  <c r="B130" i="7"/>
  <c r="C129" i="7"/>
  <c r="B129" i="7"/>
  <c r="C128" i="7"/>
  <c r="B128" i="7"/>
  <c r="C127" i="7"/>
  <c r="B127" i="7"/>
  <c r="C126" i="7"/>
  <c r="B126" i="7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Q61" i="7"/>
  <c r="C61" i="7"/>
  <c r="B61" i="7"/>
  <c r="Q60" i="7"/>
  <c r="C60" i="7"/>
  <c r="B60" i="7"/>
  <c r="Q59" i="7"/>
  <c r="C59" i="7"/>
  <c r="B59" i="7"/>
  <c r="Q58" i="7"/>
  <c r="C58" i="7"/>
  <c r="B58" i="7"/>
  <c r="Q57" i="7"/>
  <c r="C57" i="7"/>
  <c r="B57" i="7"/>
  <c r="Q56" i="7"/>
  <c r="C56" i="7"/>
  <c r="B56" i="7"/>
  <c r="Q55" i="7"/>
  <c r="C55" i="7"/>
  <c r="B55" i="7"/>
  <c r="Q54" i="7"/>
  <c r="C54" i="7"/>
  <c r="B54" i="7"/>
  <c r="Q53" i="7"/>
  <c r="C53" i="7"/>
  <c r="B53" i="7"/>
  <c r="Q52" i="7"/>
  <c r="C52" i="7"/>
  <c r="B52" i="7"/>
  <c r="Q51" i="7"/>
  <c r="C51" i="7"/>
  <c r="B51" i="7"/>
  <c r="Q50" i="7"/>
  <c r="C50" i="7"/>
  <c r="B50" i="7"/>
  <c r="Q49" i="7"/>
  <c r="C49" i="7"/>
  <c r="B49" i="7"/>
  <c r="Q48" i="7"/>
  <c r="C48" i="7"/>
  <c r="B48" i="7"/>
  <c r="Q47" i="7"/>
  <c r="C47" i="7"/>
  <c r="B47" i="7"/>
  <c r="Q46" i="7"/>
  <c r="C46" i="7"/>
  <c r="B46" i="7"/>
  <c r="Q45" i="7"/>
  <c r="C45" i="7"/>
  <c r="B45" i="7"/>
  <c r="Q44" i="7"/>
  <c r="C44" i="7"/>
  <c r="B44" i="7"/>
  <c r="Q43" i="7"/>
  <c r="C43" i="7"/>
  <c r="B43" i="7"/>
  <c r="Q42" i="7"/>
  <c r="C42" i="7"/>
  <c r="B42" i="7"/>
  <c r="Q41" i="7"/>
  <c r="C41" i="7"/>
  <c r="B41" i="7"/>
  <c r="Q40" i="7"/>
  <c r="C40" i="7"/>
  <c r="B40" i="7"/>
  <c r="Q39" i="7"/>
  <c r="C39" i="7"/>
  <c r="B39" i="7"/>
  <c r="Q38" i="7"/>
  <c r="C38" i="7"/>
  <c r="B38" i="7"/>
  <c r="Q37" i="7"/>
  <c r="Q62" i="7" s="1"/>
  <c r="C37" i="7"/>
  <c r="B37" i="7"/>
  <c r="C36" i="7"/>
  <c r="B36" i="7"/>
  <c r="U35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C170" i="7" s="1"/>
  <c r="B20" i="7"/>
  <c r="B170" i="7" s="1"/>
  <c r="K13" i="7"/>
  <c r="K12" i="7"/>
  <c r="K11" i="7"/>
  <c r="K10" i="7"/>
  <c r="K9" i="7"/>
  <c r="L8" i="7"/>
  <c r="K8" i="7"/>
  <c r="L7" i="7"/>
  <c r="K7" i="7"/>
  <c r="L6" i="7"/>
  <c r="K6" i="7"/>
  <c r="L5" i="7"/>
  <c r="K5" i="7"/>
  <c r="L4" i="7"/>
  <c r="K4" i="7"/>
  <c r="K14" i="7" s="1"/>
  <c r="K3" i="7"/>
  <c r="J18" i="5" l="1"/>
  <c r="G306" i="6" l="1"/>
  <c r="G319" i="6"/>
  <c r="G318" i="6"/>
  <c r="G317" i="6"/>
  <c r="G316" i="6"/>
  <c r="G311" i="6"/>
  <c r="G310" i="6"/>
  <c r="G309" i="6"/>
  <c r="G308" i="6"/>
  <c r="G307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86" i="6"/>
  <c r="G287" i="6" s="1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82" i="6" s="1"/>
  <c r="G258" i="6"/>
  <c r="G257" i="6"/>
  <c r="G256" i="6"/>
  <c r="G255" i="6"/>
  <c r="G254" i="6"/>
  <c r="G253" i="6"/>
  <c r="G252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48" i="6" s="1"/>
  <c r="G230" i="6"/>
  <c r="G229" i="6"/>
  <c r="G228" i="6"/>
  <c r="G223" i="6"/>
  <c r="G222" i="6"/>
  <c r="G221" i="6"/>
  <c r="G224" i="6" s="1"/>
  <c r="G220" i="6"/>
  <c r="G219" i="6"/>
  <c r="G218" i="6"/>
  <c r="G217" i="6"/>
  <c r="G216" i="6"/>
  <c r="G215" i="6"/>
  <c r="G214" i="6"/>
  <c r="G209" i="6"/>
  <c r="G208" i="6"/>
  <c r="G207" i="6"/>
  <c r="G206" i="6"/>
  <c r="G205" i="6"/>
  <c r="G210" i="6" s="1"/>
  <c r="G200" i="6"/>
  <c r="G199" i="6"/>
  <c r="G201" i="6" s="1"/>
  <c r="G198" i="6"/>
  <c r="G197" i="6"/>
  <c r="G196" i="6"/>
  <c r="G195" i="6"/>
  <c r="G194" i="6"/>
  <c r="G193" i="6"/>
  <c r="G192" i="6"/>
  <c r="G191" i="6"/>
  <c r="G186" i="6"/>
  <c r="G185" i="6"/>
  <c r="G184" i="6"/>
  <c r="G183" i="6"/>
  <c r="G182" i="6"/>
  <c r="G181" i="6"/>
  <c r="G180" i="6"/>
  <c r="G179" i="6"/>
  <c r="G178" i="6"/>
  <c r="G171" i="6"/>
  <c r="G170" i="6"/>
  <c r="G169" i="6"/>
  <c r="G168" i="6"/>
  <c r="G167" i="6"/>
  <c r="G166" i="6"/>
  <c r="G165" i="6"/>
  <c r="G164" i="6"/>
  <c r="G163" i="6"/>
  <c r="G162" i="6"/>
  <c r="G172" i="6" s="1"/>
  <c r="G157" i="6"/>
  <c r="G156" i="6"/>
  <c r="G155" i="6"/>
  <c r="G154" i="6"/>
  <c r="G153" i="6"/>
  <c r="G152" i="6"/>
  <c r="G151" i="6"/>
  <c r="G150" i="6"/>
  <c r="G149" i="6"/>
  <c r="G148" i="6"/>
  <c r="G143" i="6"/>
  <c r="G142" i="6"/>
  <c r="G141" i="6"/>
  <c r="G140" i="6"/>
  <c r="G139" i="6"/>
  <c r="G138" i="6"/>
  <c r="G137" i="6"/>
  <c r="G136" i="6"/>
  <c r="G135" i="6"/>
  <c r="G134" i="6"/>
  <c r="G129" i="6"/>
  <c r="G128" i="6"/>
  <c r="G127" i="6"/>
  <c r="G126" i="6"/>
  <c r="G125" i="6"/>
  <c r="G124" i="6"/>
  <c r="G123" i="6"/>
  <c r="G122" i="6"/>
  <c r="G121" i="6"/>
  <c r="G120" i="6"/>
  <c r="G115" i="6"/>
  <c r="G114" i="6"/>
  <c r="G113" i="6"/>
  <c r="G112" i="6"/>
  <c r="G111" i="6"/>
  <c r="G110" i="6"/>
  <c r="G109" i="6"/>
  <c r="G108" i="6"/>
  <c r="G107" i="6"/>
  <c r="G106" i="6"/>
  <c r="G101" i="6"/>
  <c r="G100" i="6"/>
  <c r="G99" i="6"/>
  <c r="G98" i="6"/>
  <c r="G97" i="6"/>
  <c r="G96" i="6"/>
  <c r="G95" i="6"/>
  <c r="G94" i="6"/>
  <c r="G93" i="6"/>
  <c r="G92" i="6"/>
  <c r="G102" i="6" s="1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130" i="6" l="1"/>
  <c r="G320" i="6"/>
  <c r="G312" i="6"/>
  <c r="G187" i="6"/>
  <c r="G158" i="6"/>
  <c r="G144" i="6"/>
  <c r="G116" i="6"/>
  <c r="G88" i="6"/>
  <c r="G45" i="6"/>
  <c r="G323" i="6" l="1"/>
  <c r="G325" i="6" s="1"/>
  <c r="B7" i="5" l="1"/>
</calcChain>
</file>

<file path=xl/sharedStrings.xml><?xml version="1.0" encoding="utf-8"?>
<sst xmlns="http://schemas.openxmlformats.org/spreadsheetml/2006/main" count="956" uniqueCount="290">
  <si>
    <t>$</t>
  </si>
  <si>
    <t>SUBTOTAL</t>
  </si>
  <si>
    <t>LF</t>
  </si>
  <si>
    <t>SIDEWALK</t>
  </si>
  <si>
    <t>EA</t>
  </si>
  <si>
    <t>SY</t>
  </si>
  <si>
    <t>PAVING</t>
  </si>
  <si>
    <t>REGULATORY SIGNS</t>
  </si>
  <si>
    <t>METER BOXES</t>
  </si>
  <si>
    <t>TRENCH EXCAVATION PROTECTION</t>
  </si>
  <si>
    <t>TON</t>
  </si>
  <si>
    <t>CAST IRON FITTINGS</t>
  </si>
  <si>
    <t>STANDARD F.H. COMPLETE W/ VALVE</t>
  </si>
  <si>
    <t>8" GATE VALVE &amp; BOX, COMPLETE</t>
  </si>
  <si>
    <t>TIE INTO EXISTING WATER MAIN</t>
  </si>
  <si>
    <t>CY</t>
  </si>
  <si>
    <t>SANITARY SEWER</t>
  </si>
  <si>
    <t>VF</t>
  </si>
  <si>
    <t>EXTRA DEPTH - MANHOLES</t>
  </si>
  <si>
    <t>8" SANITARY SEWER PIPE (6'-10')</t>
  </si>
  <si>
    <t>SEDIMENT CONTROL</t>
  </si>
  <si>
    <t>SILT FENCE</t>
  </si>
  <si>
    <t>CURB INLET GRAVEL FILTERS</t>
  </si>
  <si>
    <t>ROCK FILTER DAM</t>
  </si>
  <si>
    <t>STAGING</t>
  </si>
  <si>
    <t>CONSTRUCTION ENTRANCE/EXIT</t>
  </si>
  <si>
    <t>CONCRETE WASHOUT PIT</t>
  </si>
  <si>
    <t>CLEARING</t>
  </si>
  <si>
    <t>LS</t>
  </si>
  <si>
    <t>UNIT PRICE</t>
  </si>
  <si>
    <t>QUANTITY</t>
  </si>
  <si>
    <t>UNIT</t>
  </si>
  <si>
    <t>DEVELOPER</t>
  </si>
  <si>
    <t>PROJECT</t>
  </si>
  <si>
    <t>GABION MATTRESS</t>
  </si>
  <si>
    <t>FIRE HYDRANT BLUE PAVEMENT REFLECTORS</t>
  </si>
  <si>
    <t>GRADING</t>
  </si>
  <si>
    <t>8" X 6" WYES</t>
  </si>
  <si>
    <t>REVEGETATION (INCLUDING TOP SOIL)</t>
  </si>
  <si>
    <t>8" SANITARY SEWER PIPE (10'-14')</t>
  </si>
  <si>
    <t>CONCRETE STRUCTURE (BAFFLE BLOCKS)</t>
  </si>
  <si>
    <t>CONCRETE RIP-RAP (5" THICK)</t>
  </si>
  <si>
    <t>CONCRETE SIDEWALK</t>
  </si>
  <si>
    <t>*Notes</t>
  </si>
  <si>
    <t>PUBLIC BID TABULATION</t>
  </si>
  <si>
    <t>BID DATE</t>
  </si>
  <si>
    <t>MOBILIZATION</t>
  </si>
  <si>
    <t>INSURANCE AND BOND</t>
  </si>
  <si>
    <t>PREPARE RIGHT-OF-WAY</t>
  </si>
  <si>
    <t>SPECS</t>
  </si>
  <si>
    <t>TOTAL</t>
  </si>
  <si>
    <t>PRIME COAT</t>
  </si>
  <si>
    <t>TACK COAT</t>
  </si>
  <si>
    <t>GAL</t>
  </si>
  <si>
    <t>DRAINAGE</t>
  </si>
  <si>
    <t xml:space="preserve">ITEM NO. </t>
  </si>
  <si>
    <t>DESCRIPTION</t>
  </si>
  <si>
    <t xml:space="preserve">BIDDER SIGNATURE </t>
  </si>
  <si>
    <t xml:space="preserve">8" LIME TREATED SUBGRADE </t>
  </si>
  <si>
    <t>6" GUARD POSTS</t>
  </si>
  <si>
    <t>9 IN. STREET NAME SIGN</t>
  </si>
  <si>
    <t>LIME</t>
  </si>
  <si>
    <t>OPEN SPACE REVEGETATION</t>
  </si>
  <si>
    <t>1" DUAL SHORT SERVICE (5/8" METER)</t>
  </si>
  <si>
    <t>1" DUAL LONG SERVICE (5/8" METER)</t>
  </si>
  <si>
    <t>8" SANITARY SEWER PIPE (0'-6')</t>
  </si>
  <si>
    <t>WATER</t>
  </si>
  <si>
    <t>TEES</t>
  </si>
  <si>
    <t>SIZE (IN.)</t>
  </si>
  <si>
    <t>WEIGHT (M.J.)</t>
  </si>
  <si>
    <t>NO.</t>
  </si>
  <si>
    <t>TOTAL WEIGHT</t>
  </si>
  <si>
    <t>RUN</t>
  </si>
  <si>
    <t>BRANCH</t>
  </si>
  <si>
    <t>SUBTOTAL :</t>
  </si>
  <si>
    <t>CROSSES</t>
  </si>
  <si>
    <t>1/4 BEND</t>
  </si>
  <si>
    <t>1/8 BEND</t>
  </si>
  <si>
    <t>1/16 BEND</t>
  </si>
  <si>
    <t>1/32 BEND</t>
  </si>
  <si>
    <t>SOLID &amp; TAPPED CAPS</t>
  </si>
  <si>
    <t>SOLID &amp; TAPPED PLUGS</t>
  </si>
  <si>
    <t>SOLID SLEEVES</t>
  </si>
  <si>
    <t>SHORT</t>
  </si>
  <si>
    <t>LONG</t>
  </si>
  <si>
    <t>-</t>
  </si>
  <si>
    <t>TRANS. COUP.</t>
  </si>
  <si>
    <t>ANCHORING COUPLING</t>
  </si>
  <si>
    <t>LENGTH</t>
  </si>
  <si>
    <t>TAPPED TEES &amp; CROSSES</t>
  </si>
  <si>
    <t>3 x 2</t>
  </si>
  <si>
    <t xml:space="preserve">4 x 2 </t>
  </si>
  <si>
    <t xml:space="preserve">4 x 3 </t>
  </si>
  <si>
    <t xml:space="preserve">6 x 2 </t>
  </si>
  <si>
    <t xml:space="preserve">6 x 3 </t>
  </si>
  <si>
    <t xml:space="preserve">6 x 4 </t>
  </si>
  <si>
    <t xml:space="preserve">8 x 3 </t>
  </si>
  <si>
    <t xml:space="preserve">8 x 4 </t>
  </si>
  <si>
    <t xml:space="preserve">8 x 6 </t>
  </si>
  <si>
    <t xml:space="preserve">10 x 4 </t>
  </si>
  <si>
    <t xml:space="preserve">10 x 6 </t>
  </si>
  <si>
    <t>10 x 8</t>
  </si>
  <si>
    <t>12 x 4</t>
  </si>
  <si>
    <t>12 x 6</t>
  </si>
  <si>
    <t>12 x 8</t>
  </si>
  <si>
    <t>12 x 10</t>
  </si>
  <si>
    <t>16 x 6</t>
  </si>
  <si>
    <t>16 x 8</t>
  </si>
  <si>
    <t>16 x 10</t>
  </si>
  <si>
    <t>16 x 12</t>
  </si>
  <si>
    <t>OFFSETS</t>
  </si>
  <si>
    <t xml:space="preserve">3 x 6 </t>
  </si>
  <si>
    <t>3 x 12</t>
  </si>
  <si>
    <t>3 x 18</t>
  </si>
  <si>
    <t>4 x 6</t>
  </si>
  <si>
    <t>4 x 12</t>
  </si>
  <si>
    <t>4 x 18</t>
  </si>
  <si>
    <t>4 x 24</t>
  </si>
  <si>
    <t>6 x 6</t>
  </si>
  <si>
    <t>6 x 12</t>
  </si>
  <si>
    <t>6 x 18</t>
  </si>
  <si>
    <t>6 x 24</t>
  </si>
  <si>
    <t>8 x 6</t>
  </si>
  <si>
    <t>8 x 12</t>
  </si>
  <si>
    <t>8 x 18</t>
  </si>
  <si>
    <t>8 x 24</t>
  </si>
  <si>
    <t>10 x 6</t>
  </si>
  <si>
    <t>10 x 12</t>
  </si>
  <si>
    <t>10 x 18</t>
  </si>
  <si>
    <t>12 x 12</t>
  </si>
  <si>
    <t>12 x 18</t>
  </si>
  <si>
    <t>16 x 18</t>
  </si>
  <si>
    <t>20 x 6</t>
  </si>
  <si>
    <t>20 x 12</t>
  </si>
  <si>
    <t>20 x 18</t>
  </si>
  <si>
    <t>24 x 6</t>
  </si>
  <si>
    <t>24 x 12</t>
  </si>
  <si>
    <t>24 18</t>
  </si>
  <si>
    <t>NIPPLE</t>
  </si>
  <si>
    <t>BELL REDUCERS</t>
  </si>
  <si>
    <t>4 x 2</t>
  </si>
  <si>
    <t>4 x 3</t>
  </si>
  <si>
    <t>6 x 2</t>
  </si>
  <si>
    <t>6 x 3</t>
  </si>
  <si>
    <t>6 x 4</t>
  </si>
  <si>
    <t>8 x 2</t>
  </si>
  <si>
    <t>8 x 3</t>
  </si>
  <si>
    <t>8 x 4</t>
  </si>
  <si>
    <t>10 x 4</t>
  </si>
  <si>
    <t>ECCENTRIC REDUCERS</t>
  </si>
  <si>
    <t>12 x 2</t>
  </si>
  <si>
    <t>16 x 2</t>
  </si>
  <si>
    <t>TOTAL :</t>
  </si>
  <si>
    <t>TONS :</t>
  </si>
  <si>
    <t>MERITAGE HOMES OF TEXAS, L.L.C.</t>
  </si>
  <si>
    <t>ON BEHALF OF GUADALUPE COUNTY MUD No. 15</t>
  </si>
  <si>
    <t>1. Specifications noted in the construction documents govern over specification noted in this bid tab. It is only shown to provide more detail on each line item.</t>
  </si>
  <si>
    <t>TRAFFIC CONTROL - PREPERATION APPROVAL &amp; IMPLEMENTATION</t>
  </si>
  <si>
    <t>PUBLIC EXCAVATION</t>
  </si>
  <si>
    <t>PUBLIC EMBANKMENT</t>
  </si>
  <si>
    <t>8" SANITARY SEWER PIPE (14'-18')</t>
  </si>
  <si>
    <t>SANITARY SEWER MANHOLES</t>
  </si>
  <si>
    <t>SANITARY SEWER LATERALS</t>
  </si>
  <si>
    <t>SEWER MAIN TELEVISION INSPECTION</t>
  </si>
  <si>
    <t>TIE INTO EXISTING MANHOLE</t>
  </si>
  <si>
    <t>EXISTING PAVEMENT REMOVAL AND REPLACEMENT</t>
  </si>
  <si>
    <t>PUBLIC MATERIAL IMPORT TO SITE</t>
  </si>
  <si>
    <t>PRECAST REINFORCED CONCRETE BOX CULVERT (5' x 2')</t>
  </si>
  <si>
    <t>SLOPE END TREATMENT</t>
  </si>
  <si>
    <t>DRAIN 'A'</t>
  </si>
  <si>
    <t>DRAIN 'B'</t>
  </si>
  <si>
    <t>DRAIN 'C'</t>
  </si>
  <si>
    <t>DRAIN 'G'</t>
  </si>
  <si>
    <t>DETENTION POND</t>
  </si>
  <si>
    <t>ROCK GABION MATTRESS</t>
  </si>
  <si>
    <t>6' ACCESS GATE</t>
  </si>
  <si>
    <t>2" BLOWOFF, PERMANENT</t>
  </si>
  <si>
    <t>1" LONG SERVICE (5/8" METER)</t>
  </si>
  <si>
    <t>1" SHORT SERVICE (5/8" METER)</t>
  </si>
  <si>
    <t>DISINFECTION SAMPLE PORT</t>
  </si>
  <si>
    <t>HYDROSTATIC TESTING</t>
  </si>
  <si>
    <t>CONCRETE RIBBON CURB</t>
  </si>
  <si>
    <t>WHEELCHAIR RAMPS (CONTRACTOR RESPONSIBILITY)</t>
  </si>
  <si>
    <t>CONCRETE CURB &amp; GUTTER</t>
  </si>
  <si>
    <t>PRIVATE RETAINING WALLS</t>
  </si>
  <si>
    <t>Line</t>
  </si>
  <si>
    <t>(0-6)</t>
  </si>
  <si>
    <t>(12-14)</t>
  </si>
  <si>
    <t>(14-16)</t>
  </si>
  <si>
    <t>(16 &amp; UP)</t>
  </si>
  <si>
    <t>PLAN</t>
  </si>
  <si>
    <t>LINE A EXTRA DEPTH</t>
  </si>
  <si>
    <t>.</t>
  </si>
  <si>
    <t>Line J ED</t>
  </si>
  <si>
    <t>C</t>
  </si>
  <si>
    <t>B</t>
  </si>
  <si>
    <t>A</t>
  </si>
  <si>
    <t>Line K ED</t>
  </si>
  <si>
    <t>Line D Extra Depth</t>
  </si>
  <si>
    <t>Wat Lat</t>
  </si>
  <si>
    <t>SEW LAT</t>
  </si>
  <si>
    <t>block 230</t>
  </si>
  <si>
    <t>l</t>
  </si>
  <si>
    <t>Line E Extra Depth</t>
  </si>
  <si>
    <t>Line G Extra Depth</t>
  </si>
  <si>
    <t>Line J Extra Depth</t>
  </si>
  <si>
    <t>Line I Extra Depth</t>
  </si>
  <si>
    <t>Line K Extra Depth</t>
  </si>
  <si>
    <t>TOTAL EXTRA DEPTH =</t>
  </si>
  <si>
    <t>vertical stacks</t>
  </si>
  <si>
    <t>block 231</t>
  </si>
  <si>
    <t>s</t>
  </si>
  <si>
    <t>block 232</t>
  </si>
  <si>
    <t>block 233</t>
  </si>
  <si>
    <t>I</t>
  </si>
  <si>
    <t>K</t>
  </si>
  <si>
    <t>J</t>
  </si>
  <si>
    <t>L</t>
  </si>
  <si>
    <t>M</t>
  </si>
  <si>
    <t>X</t>
  </si>
  <si>
    <t>X FORCE</t>
  </si>
  <si>
    <t>(6-10)</t>
  </si>
  <si>
    <t>(10-14)</t>
  </si>
  <si>
    <t>(14-18)</t>
  </si>
  <si>
    <t>8" SEW</t>
  </si>
  <si>
    <t>4" FM</t>
  </si>
  <si>
    <t>8" DI</t>
  </si>
  <si>
    <t>8" PVC</t>
  </si>
  <si>
    <t>FSF</t>
  </si>
  <si>
    <t>RETAINING WALLS</t>
  </si>
  <si>
    <t>PRIVATE EXCAVATION</t>
  </si>
  <si>
    <t>PRIVATE EMBANKMENT</t>
  </si>
  <si>
    <t>PRIVATE MATERIAL IMPORT TO SITE</t>
  </si>
  <si>
    <t>SCADA SERVICES</t>
  </si>
  <si>
    <t>REVEGETATION (INCLUDING TOP SOIL) ROW DISTURBED</t>
  </si>
  <si>
    <t>TRAFFIC CONTROL PLAN</t>
  </si>
  <si>
    <t>COMMUNICATION INSTALLATION</t>
  </si>
  <si>
    <t>6' WOODEN FENCE WITH METAL POLES</t>
  </si>
  <si>
    <t>2. Entire Lantana Subdivision site to be mass graded. Grading numbers reflect this.</t>
  </si>
  <si>
    <t>LANTANA SUBDIVISION, UNIT 1</t>
  </si>
  <si>
    <t>CLEARING/SITE PREP (PRIVATE)</t>
  </si>
  <si>
    <t>CLEARING/SITE PREP ROW/EASEMENTS (PUBLIC)</t>
  </si>
  <si>
    <t>Ac</t>
  </si>
  <si>
    <t>PRECAST REINFORCED CONCRETE BOX CULVERT (2 ~ 5' x 3')</t>
  </si>
  <si>
    <t>CONCRETE STRUCTURE (HEADWALLS)</t>
  </si>
  <si>
    <t>PRECAST REINFORCED CONCRETE BOX CULVERT (12 ~ 5' x 3')</t>
  </si>
  <si>
    <t>INLET TYPE I (COMPLETE)(25 FT)</t>
  </si>
  <si>
    <t>DRAIN 'D'</t>
  </si>
  <si>
    <t>DRAIN 'F'</t>
  </si>
  <si>
    <t>CONCRETE STRUCTURES (BAFFLE BLOCKS)</t>
  </si>
  <si>
    <t>DRAIN 'H'</t>
  </si>
  <si>
    <t>24" REINFORCED CONCRETE PIPE</t>
  </si>
  <si>
    <t>DRAIN 'I'</t>
  </si>
  <si>
    <t>2 ~ 24" REINFORCED CONCRETE PIPE</t>
  </si>
  <si>
    <t>INLET TYPE I (COMPLETE)(20 FT)</t>
  </si>
  <si>
    <t>DRAIN 'J'</t>
  </si>
  <si>
    <t>5' SIDEWALK BOX</t>
  </si>
  <si>
    <t>DRAIN 'K'</t>
  </si>
  <si>
    <t>DRAIN 'L'</t>
  </si>
  <si>
    <t>DRAIN 'M'</t>
  </si>
  <si>
    <t>DRAIN 'N'</t>
  </si>
  <si>
    <t>30" REINFORCED CONCRETE PIPE</t>
  </si>
  <si>
    <t>6'X6'X6.5' GRATE INLET</t>
  </si>
  <si>
    <t>10 ~ 24" REINFORCED CONCRETE PIPE</t>
  </si>
  <si>
    <t>2" HMAC, TYPE D</t>
  </si>
  <si>
    <t>8" AGGREGATE BASE</t>
  </si>
  <si>
    <t>4 INCH WIDE DOUBLE YELLOW LINE</t>
  </si>
  <si>
    <t>MEDIAN NOSE YELLOW</t>
  </si>
  <si>
    <t>12" YELLOW LINE</t>
  </si>
  <si>
    <t>8" WHITE LINE</t>
  </si>
  <si>
    <t>WORD "ONLY"</t>
  </si>
  <si>
    <t>WORD</t>
  </si>
  <si>
    <t>LEFT WHITE ARROW</t>
  </si>
  <si>
    <t>8" PVC C-909 WATER MAIN, PC 235</t>
  </si>
  <si>
    <t>12" PVC C-909 WATER MAIN, PC 235</t>
  </si>
  <si>
    <t>12" GATE VALVE &amp; BOX, COMPLETE</t>
  </si>
  <si>
    <t>1" IRRIGATION SERVICE (1" METER)</t>
  </si>
  <si>
    <t>1" LONG SERVICE (1" METER)</t>
  </si>
  <si>
    <t>ELECTRIC</t>
  </si>
  <si>
    <t>6" PVC CONDUIT</t>
  </si>
  <si>
    <t>3 - 2.5" PVC CONDUIT</t>
  </si>
  <si>
    <t>5 - 2.5" PVC CONDUIT</t>
  </si>
  <si>
    <t>7 - 2.5" PVC CONDUIT</t>
  </si>
  <si>
    <t>2 - 4" PVC CONDUIT</t>
  </si>
  <si>
    <t>6" PVC DR 18 CLASS 900 (0'-6')</t>
  </si>
  <si>
    <t>6" PVC DR 18 CLASS 900 (6'-10')</t>
  </si>
  <si>
    <t>LIFT STATION (COMPLETE)(INCLUDING WET WELL, PUMPS, GENERATOR, CONTROLS, SITE WORK, ELECTICAL, TOWER, CRANE, ETC)</t>
  </si>
  <si>
    <t>PLUG VALVES</t>
  </si>
  <si>
    <t>PIPE FITTINGS, ALL SIZES AND TYPES</t>
  </si>
  <si>
    <t>DRIVEWAY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</si>
</sst>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 &quot;-&quot;\ 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Kelson Sans"/>
    </font>
    <font>
      <sz val="11"/>
      <name val="Calibri"/>
      <family val="2"/>
      <scheme val="minor"/>
    </font>
    <font>
      <b/>
      <sz val="11"/>
      <color theme="0"/>
      <name val="Kelson Sans"/>
    </font>
    <font>
      <b/>
      <sz val="11"/>
      <color theme="1"/>
      <name val="Kelson Sans"/>
    </font>
    <font>
      <sz val="11"/>
      <color theme="1"/>
      <name val="Kelson Sans"/>
    </font>
    <font>
      <b/>
      <sz val="16"/>
      <color theme="1"/>
      <name val="Kelson Sans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 Black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8F828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66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</cellStyleXfs>
  <cellXfs count="190">
    <xf numFmtId="0" fontId="0" fillId="0" borderId="0" xfId="0"/>
    <xf numFmtId="44" fontId="3" fillId="2" borderId="1" xfId="0" applyNumberFormat="1" applyFont="1" applyFill="1" applyBorder="1" applyAlignment="1">
      <alignment horizontal="left"/>
    </xf>
    <xf numFmtId="44" fontId="3" fillId="2" borderId="2" xfId="0" applyNumberFormat="1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3" fontId="5" fillId="4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0" fontId="7" fillId="0" borderId="0" xfId="0" applyFont="1"/>
    <xf numFmtId="0" fontId="0" fillId="4" borderId="0" xfId="0" applyFill="1"/>
    <xf numFmtId="0" fontId="0" fillId="5" borderId="0" xfId="0" applyFill="1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right"/>
    </xf>
    <xf numFmtId="44" fontId="3" fillId="3" borderId="2" xfId="0" applyNumberFormat="1" applyFont="1" applyFill="1" applyBorder="1" applyAlignment="1">
      <alignment horizontal="left"/>
    </xf>
    <xf numFmtId="44" fontId="3" fillId="3" borderId="4" xfId="0" applyNumberFormat="1" applyFont="1" applyFill="1" applyBorder="1" applyAlignment="1">
      <alignment horizontal="left"/>
    </xf>
    <xf numFmtId="0" fontId="6" fillId="6" borderId="8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44" fontId="0" fillId="4" borderId="0" xfId="0" applyNumberFormat="1" applyFill="1" applyAlignment="1">
      <alignment horizontal="left"/>
    </xf>
    <xf numFmtId="44" fontId="0" fillId="4" borderId="0" xfId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11" fillId="0" borderId="0" xfId="0" applyFont="1"/>
    <xf numFmtId="0" fontId="11" fillId="0" borderId="9" xfId="0" applyFont="1" applyBorder="1"/>
    <xf numFmtId="0" fontId="11" fillId="0" borderId="0" xfId="0" applyFont="1" applyAlignment="1">
      <alignment horizontal="right"/>
    </xf>
    <xf numFmtId="0" fontId="3" fillId="3" borderId="1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right"/>
    </xf>
    <xf numFmtId="44" fontId="3" fillId="3" borderId="7" xfId="0" applyNumberFormat="1" applyFont="1" applyFill="1" applyBorder="1" applyAlignment="1">
      <alignment horizontal="left"/>
    </xf>
    <xf numFmtId="44" fontId="3" fillId="3" borderId="11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0" fillId="0" borderId="0" xfId="0" quotePrefix="1" applyAlignment="1">
      <alignment horizontal="left"/>
    </xf>
    <xf numFmtId="0" fontId="12" fillId="0" borderId="0" xfId="0" applyFont="1"/>
    <xf numFmtId="0" fontId="0" fillId="0" borderId="6" xfId="0" applyBorder="1" applyAlignment="1">
      <alignment horizontal="left"/>
    </xf>
    <xf numFmtId="0" fontId="0" fillId="0" borderId="0" xfId="0" quotePrefix="1" applyAlignment="1">
      <alignment horizontal="left" wrapText="1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44" fontId="5" fillId="4" borderId="0" xfId="1" applyFont="1" applyFill="1" applyBorder="1" applyAlignment="1">
      <alignment horizontal="left"/>
    </xf>
    <xf numFmtId="44" fontId="5" fillId="4" borderId="0" xfId="0" applyNumberFormat="1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3" fontId="0" fillId="0" borderId="0" xfId="0" applyNumberFormat="1"/>
    <xf numFmtId="3" fontId="5" fillId="0" borderId="7" xfId="0" applyNumberFormat="1" applyFont="1" applyBorder="1" applyAlignment="1">
      <alignment horizontal="center"/>
    </xf>
    <xf numFmtId="0" fontId="0" fillId="8" borderId="0" xfId="0" applyFill="1"/>
    <xf numFmtId="0" fontId="5" fillId="8" borderId="0" xfId="0" applyFont="1" applyFill="1" applyAlignment="1">
      <alignment horizontal="center"/>
    </xf>
    <xf numFmtId="3" fontId="5" fillId="8" borderId="0" xfId="0" applyNumberFormat="1" applyFont="1" applyFill="1" applyAlignment="1">
      <alignment horizontal="center"/>
    </xf>
    <xf numFmtId="44" fontId="0" fillId="8" borderId="6" xfId="0" applyNumberFormat="1" applyFill="1" applyBorder="1" applyAlignment="1">
      <alignment horizontal="left"/>
    </xf>
    <xf numFmtId="0" fontId="12" fillId="8" borderId="0" xfId="0" applyFont="1" applyFill="1"/>
    <xf numFmtId="0" fontId="10" fillId="0" borderId="0" xfId="2"/>
    <xf numFmtId="0" fontId="10" fillId="0" borderId="0" xfId="2" applyAlignment="1">
      <alignment horizontal="center"/>
    </xf>
    <xf numFmtId="0" fontId="14" fillId="0" borderId="0" xfId="2" applyFont="1" applyAlignment="1">
      <alignment horizontal="center"/>
    </xf>
    <xf numFmtId="0" fontId="10" fillId="0" borderId="12" xfId="2" applyBorder="1" applyAlignment="1">
      <alignment horizontal="center"/>
    </xf>
    <xf numFmtId="0" fontId="10" fillId="0" borderId="14" xfId="2" applyBorder="1" applyAlignment="1">
      <alignment horizontal="center" vertical="center"/>
    </xf>
    <xf numFmtId="0" fontId="10" fillId="0" borderId="14" xfId="2" applyBorder="1" applyAlignment="1">
      <alignment horizontal="center"/>
    </xf>
    <xf numFmtId="0" fontId="10" fillId="0" borderId="15" xfId="2" applyBorder="1" applyAlignment="1">
      <alignment horizont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10" fillId="0" borderId="18" xfId="2" applyBorder="1" applyAlignment="1">
      <alignment horizontal="center"/>
    </xf>
    <xf numFmtId="0" fontId="10" fillId="0" borderId="19" xfId="2" applyBorder="1" applyAlignment="1">
      <alignment horizontal="center"/>
    </xf>
    <xf numFmtId="0" fontId="10" fillId="0" borderId="20" xfId="2" applyBorder="1" applyAlignment="1">
      <alignment horizontal="center"/>
    </xf>
    <xf numFmtId="0" fontId="10" fillId="0" borderId="21" xfId="2" applyBorder="1" applyAlignment="1">
      <alignment horizontal="center"/>
    </xf>
    <xf numFmtId="0" fontId="10" fillId="0" borderId="22" xfId="2" applyBorder="1" applyAlignment="1">
      <alignment horizontal="center"/>
    </xf>
    <xf numFmtId="0" fontId="10" fillId="0" borderId="22" xfId="2" applyBorder="1" applyAlignment="1">
      <alignment horizontal="center" shrinkToFit="1"/>
    </xf>
    <xf numFmtId="0" fontId="10" fillId="0" borderId="0" xfId="2" applyAlignment="1">
      <alignment horizontal="center" shrinkToFit="1"/>
    </xf>
    <xf numFmtId="0" fontId="10" fillId="0" borderId="21" xfId="2" applyBorder="1" applyAlignment="1">
      <alignment horizontal="center" shrinkToFit="1"/>
    </xf>
    <xf numFmtId="0" fontId="10" fillId="0" borderId="23" xfId="2" applyBorder="1" applyAlignment="1">
      <alignment horizontal="center"/>
    </xf>
    <xf numFmtId="0" fontId="10" fillId="0" borderId="24" xfId="2" applyBorder="1" applyAlignment="1">
      <alignment horizontal="center"/>
    </xf>
    <xf numFmtId="0" fontId="10" fillId="0" borderId="9" xfId="2" applyBorder="1"/>
    <xf numFmtId="0" fontId="10" fillId="0" borderId="10" xfId="2" applyBorder="1" applyAlignment="1">
      <alignment horizontal="center"/>
    </xf>
    <xf numFmtId="0" fontId="10" fillId="0" borderId="25" xfId="2" applyBorder="1" applyAlignment="1">
      <alignment horizontal="center"/>
    </xf>
    <xf numFmtId="0" fontId="10" fillId="0" borderId="6" xfId="2" applyBorder="1"/>
    <xf numFmtId="0" fontId="10" fillId="0" borderId="6" xfId="2" applyBorder="1" applyAlignment="1">
      <alignment horizontal="center" shrinkToFit="1"/>
    </xf>
    <xf numFmtId="0" fontId="10" fillId="0" borderId="6" xfId="2" applyBorder="1" applyAlignment="1">
      <alignment horizontal="center"/>
    </xf>
    <xf numFmtId="0" fontId="10" fillId="0" borderId="15" xfId="2" applyBorder="1" applyAlignment="1">
      <alignment horizontal="center" vertical="center"/>
    </xf>
    <xf numFmtId="0" fontId="10" fillId="0" borderId="22" xfId="2" applyBorder="1" applyAlignment="1">
      <alignment horizontal="center" vertical="center"/>
    </xf>
    <xf numFmtId="0" fontId="10" fillId="0" borderId="12" xfId="2" applyBorder="1" applyAlignment="1">
      <alignment horizontal="center" vertical="center"/>
    </xf>
    <xf numFmtId="0" fontId="10" fillId="0" borderId="15" xfId="2" applyBorder="1"/>
    <xf numFmtId="0" fontId="10" fillId="0" borderId="18" xfId="2" applyBorder="1" applyAlignment="1">
      <alignment horizontal="center" vertical="center"/>
    </xf>
    <xf numFmtId="0" fontId="10" fillId="0" borderId="11" xfId="2" applyBorder="1" applyAlignment="1">
      <alignment horizontal="center"/>
    </xf>
    <xf numFmtId="0" fontId="10" fillId="0" borderId="15" xfId="2" applyBorder="1" applyAlignment="1">
      <alignment horizontal="center" vertical="center" shrinkToFit="1"/>
    </xf>
    <xf numFmtId="0" fontId="14" fillId="0" borderId="0" xfId="2" applyFont="1" applyAlignment="1">
      <alignment horizontal="center" vertical="center"/>
    </xf>
    <xf numFmtId="0" fontId="10" fillId="0" borderId="17" xfId="2" applyBorder="1" applyAlignment="1">
      <alignment horizontal="center" vertical="center"/>
    </xf>
    <xf numFmtId="0" fontId="10" fillId="0" borderId="27" xfId="2" applyBorder="1" applyAlignment="1">
      <alignment horizontal="center"/>
    </xf>
    <xf numFmtId="0" fontId="10" fillId="0" borderId="28" xfId="2" applyBorder="1" applyAlignment="1">
      <alignment horizontal="center" vertical="center"/>
    </xf>
    <xf numFmtId="0" fontId="10" fillId="0" borderId="29" xfId="2" applyBorder="1" applyAlignment="1">
      <alignment horizontal="center"/>
    </xf>
    <xf numFmtId="0" fontId="10" fillId="0" borderId="30" xfId="2" applyBorder="1" applyAlignment="1">
      <alignment horizontal="center"/>
    </xf>
    <xf numFmtId="0" fontId="10" fillId="0" borderId="31" xfId="2" applyBorder="1" applyAlignment="1">
      <alignment horizontal="center"/>
    </xf>
    <xf numFmtId="0" fontId="10" fillId="0" borderId="32" xfId="2" applyBorder="1" applyAlignment="1">
      <alignment horizontal="center"/>
    </xf>
    <xf numFmtId="0" fontId="10" fillId="0" borderId="7" xfId="2" applyBorder="1" applyAlignment="1">
      <alignment horizontal="center"/>
    </xf>
    <xf numFmtId="0" fontId="10" fillId="0" borderId="33" xfId="2" applyBorder="1" applyAlignment="1">
      <alignment horizontal="center"/>
    </xf>
    <xf numFmtId="44" fontId="0" fillId="8" borderId="0" xfId="0" applyNumberFormat="1" applyFill="1" applyAlignment="1">
      <alignment horizontal="left"/>
    </xf>
    <xf numFmtId="0" fontId="3" fillId="3" borderId="3" xfId="0" applyFont="1" applyFill="1" applyBorder="1" applyAlignment="1">
      <alignment horizontal="center"/>
    </xf>
    <xf numFmtId="44" fontId="3" fillId="3" borderId="1" xfId="0" applyNumberFormat="1" applyFont="1" applyFill="1" applyBorder="1" applyAlignment="1">
      <alignment horizontal="left"/>
    </xf>
    <xf numFmtId="0" fontId="10" fillId="0" borderId="34" xfId="2" applyBorder="1" applyAlignment="1">
      <alignment horizontal="center"/>
    </xf>
    <xf numFmtId="164" fontId="10" fillId="11" borderId="34" xfId="2" applyNumberFormat="1" applyFill="1" applyBorder="1" applyAlignment="1">
      <alignment horizontal="center"/>
    </xf>
    <xf numFmtId="164" fontId="10" fillId="12" borderId="34" xfId="2" applyNumberFormat="1" applyFill="1" applyBorder="1" applyAlignment="1">
      <alignment horizontal="center"/>
    </xf>
    <xf numFmtId="164" fontId="10" fillId="13" borderId="34" xfId="2" applyNumberFormat="1" applyFill="1" applyBorder="1" applyAlignment="1">
      <alignment horizontal="center"/>
    </xf>
    <xf numFmtId="164" fontId="10" fillId="14" borderId="34" xfId="2" applyNumberFormat="1" applyFill="1" applyBorder="1" applyAlignment="1">
      <alignment horizontal="center"/>
    </xf>
    <xf numFmtId="164" fontId="2" fillId="15" borderId="34" xfId="2" applyNumberFormat="1" applyFont="1" applyFill="1" applyBorder="1" applyAlignment="1">
      <alignment horizontal="center"/>
    </xf>
    <xf numFmtId="164" fontId="5" fillId="16" borderId="34" xfId="2" applyNumberFormat="1" applyFont="1" applyFill="1" applyBorder="1" applyAlignment="1">
      <alignment horizontal="center"/>
    </xf>
    <xf numFmtId="164" fontId="5" fillId="0" borderId="34" xfId="2" applyNumberFormat="1" applyFont="1" applyBorder="1" applyAlignment="1">
      <alignment horizontal="center"/>
    </xf>
    <xf numFmtId="164" fontId="10" fillId="17" borderId="34" xfId="2" applyNumberFormat="1" applyFill="1" applyBorder="1" applyAlignment="1">
      <alignment horizontal="center"/>
    </xf>
    <xf numFmtId="0" fontId="3" fillId="0" borderId="34" xfId="2" applyFont="1" applyBorder="1" applyAlignment="1">
      <alignment horizontal="center"/>
    </xf>
    <xf numFmtId="0" fontId="10" fillId="0" borderId="35" xfId="2" applyBorder="1" applyAlignment="1">
      <alignment horizontal="center"/>
    </xf>
    <xf numFmtId="4" fontId="10" fillId="0" borderId="35" xfId="2" applyNumberFormat="1" applyBorder="1"/>
    <xf numFmtId="4" fontId="10" fillId="0" borderId="0" xfId="2" applyNumberFormat="1"/>
    <xf numFmtId="0" fontId="15" fillId="0" borderId="0" xfId="3" applyFill="1"/>
    <xf numFmtId="0" fontId="10" fillId="0" borderId="26" xfId="2" applyBorder="1" applyAlignment="1">
      <alignment horizontal="center"/>
    </xf>
    <xf numFmtId="4" fontId="10" fillId="0" borderId="26" xfId="2" applyNumberFormat="1" applyBorder="1"/>
    <xf numFmtId="165" fontId="10" fillId="0" borderId="0" xfId="2" applyNumberFormat="1"/>
    <xf numFmtId="4" fontId="17" fillId="0" borderId="19" xfId="2" applyNumberFormat="1" applyFont="1" applyBorder="1"/>
    <xf numFmtId="4" fontId="18" fillId="0" borderId="19" xfId="2" applyNumberFormat="1" applyFont="1" applyBorder="1"/>
    <xf numFmtId="3" fontId="10" fillId="0" borderId="15" xfId="2" applyNumberFormat="1" applyBorder="1"/>
    <xf numFmtId="1" fontId="5" fillId="0" borderId="15" xfId="4" applyNumberFormat="1" applyFont="1" applyFill="1" applyBorder="1" applyAlignment="1">
      <alignment horizontal="center" vertical="center"/>
    </xf>
    <xf numFmtId="1" fontId="16" fillId="0" borderId="0" xfId="4" applyNumberFormat="1" applyFill="1" applyBorder="1" applyAlignment="1">
      <alignment horizontal="center"/>
    </xf>
    <xf numFmtId="1" fontId="10" fillId="0" borderId="0" xfId="2" applyNumberFormat="1"/>
    <xf numFmtId="1" fontId="15" fillId="0" borderId="0" xfId="3" applyNumberFormat="1" applyFill="1" applyBorder="1" applyAlignment="1"/>
    <xf numFmtId="1" fontId="10" fillId="0" borderId="15" xfId="2" applyNumberFormat="1" applyBorder="1" applyAlignment="1">
      <alignment horizontal="center" vertical="center"/>
    </xf>
    <xf numFmtId="3" fontId="10" fillId="0" borderId="0" xfId="2" applyNumberFormat="1"/>
    <xf numFmtId="2" fontId="10" fillId="0" borderId="0" xfId="2" applyNumberFormat="1"/>
    <xf numFmtId="3" fontId="10" fillId="0" borderId="15" xfId="2" applyNumberFormat="1" applyBorder="1" applyAlignment="1">
      <alignment horizontal="center"/>
    </xf>
    <xf numFmtId="0" fontId="15" fillId="9" borderId="0" xfId="3" applyAlignment="1">
      <alignment horizontal="center"/>
    </xf>
    <xf numFmtId="4" fontId="10" fillId="0" borderId="0" xfId="2" applyNumberFormat="1" applyAlignment="1">
      <alignment horizontal="center"/>
    </xf>
    <xf numFmtId="2" fontId="5" fillId="4" borderId="0" xfId="0" applyNumberFormat="1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3" fillId="8" borderId="0" xfId="0" applyFont="1" applyFill="1" applyAlignment="1">
      <alignment horizontal="left"/>
    </xf>
    <xf numFmtId="44" fontId="0" fillId="4" borderId="0" xfId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4" fontId="0" fillId="0" borderId="0" xfId="1" applyFont="1" applyBorder="1" applyAlignment="1">
      <alignment horizontal="left"/>
    </xf>
    <xf numFmtId="0" fontId="0" fillId="5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13" fillId="8" borderId="6" xfId="0" applyFont="1" applyFill="1" applyBorder="1" applyAlignment="1">
      <alignment horizontal="left"/>
    </xf>
    <xf numFmtId="44" fontId="0" fillId="0" borderId="6" xfId="0" applyNumberFormat="1" applyBorder="1" applyAlignment="1">
      <alignment horizontal="left"/>
    </xf>
    <xf numFmtId="44" fontId="0" fillId="0" borderId="0" xfId="0" applyNumberFormat="1" applyAlignment="1">
      <alignment horizontal="left"/>
    </xf>
    <xf numFmtId="0" fontId="0" fillId="0" borderId="6" xfId="0" applyBorder="1" applyAlignment="1">
      <alignment horizontal="left"/>
    </xf>
    <xf numFmtId="44" fontId="0" fillId="4" borderId="0" xfId="0" applyNumberFormat="1" applyFill="1" applyAlignment="1">
      <alignment horizontal="left"/>
    </xf>
    <xf numFmtId="0" fontId="12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44" fontId="3" fillId="3" borderId="2" xfId="0" applyNumberFormat="1" applyFont="1" applyFill="1" applyBorder="1" applyAlignment="1">
      <alignment horizontal="left"/>
    </xf>
    <xf numFmtId="44" fontId="3" fillId="3" borderId="4" xfId="0" applyNumberFormat="1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44" fontId="5" fillId="4" borderId="0" xfId="1" applyFont="1" applyFill="1" applyBorder="1" applyAlignment="1">
      <alignment horizontal="left"/>
    </xf>
    <xf numFmtId="44" fontId="5" fillId="0" borderId="0" xfId="1" applyFont="1" applyBorder="1" applyAlignment="1">
      <alignment horizontal="left"/>
    </xf>
    <xf numFmtId="0" fontId="5" fillId="5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0" fontId="6" fillId="7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0" fillId="0" borderId="0" xfId="1" applyNumberFormat="1" applyFont="1" applyBorder="1" applyAlignment="1">
      <alignment horizontal="left"/>
    </xf>
    <xf numFmtId="0" fontId="0" fillId="4" borderId="0" xfId="1" applyNumberFormat="1" applyFont="1" applyFill="1" applyBorder="1" applyAlignment="1">
      <alignment horizontal="left"/>
    </xf>
    <xf numFmtId="44" fontId="5" fillId="0" borderId="7" xfId="0" applyNumberFormat="1" applyFont="1" applyBorder="1" applyAlignment="1">
      <alignment horizontal="left"/>
    </xf>
    <xf numFmtId="0" fontId="5" fillId="0" borderId="7" xfId="1" applyNumberFormat="1" applyFont="1" applyFill="1" applyBorder="1" applyAlignment="1">
      <alignment horizontal="left"/>
    </xf>
    <xf numFmtId="44" fontId="0" fillId="0" borderId="0" xfId="1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44" fontId="0" fillId="0" borderId="0" xfId="1" applyFont="1" applyFill="1" applyBorder="1" applyAlignment="1">
      <alignment horizontal="left" vertical="center"/>
    </xf>
    <xf numFmtId="0" fontId="0" fillId="0" borderId="0" xfId="1" applyNumberFormat="1" applyFont="1" applyFill="1" applyBorder="1" applyAlignment="1">
      <alignment horizontal="left"/>
    </xf>
    <xf numFmtId="44" fontId="0" fillId="8" borderId="0" xfId="1" applyFont="1" applyFill="1" applyBorder="1" applyAlignment="1">
      <alignment horizontal="left"/>
    </xf>
    <xf numFmtId="0" fontId="0" fillId="8" borderId="0" xfId="1" applyNumberFormat="1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44" fontId="12" fillId="8" borderId="0" xfId="1" applyFont="1" applyFill="1" applyBorder="1" applyAlignment="1">
      <alignment horizontal="left"/>
    </xf>
    <xf numFmtId="0" fontId="12" fillId="8" borderId="0" xfId="1" applyNumberFormat="1" applyFont="1" applyFill="1" applyBorder="1" applyAlignment="1">
      <alignment horizontal="left"/>
    </xf>
    <xf numFmtId="0" fontId="10" fillId="0" borderId="20" xfId="2" applyBorder="1" applyAlignment="1">
      <alignment horizontal="center"/>
    </xf>
    <xf numFmtId="0" fontId="10" fillId="0" borderId="0" xfId="2" applyAlignment="1">
      <alignment horizontal="center"/>
    </xf>
    <xf numFmtId="0" fontId="10" fillId="0" borderId="12" xfId="2" applyBorder="1" applyAlignment="1">
      <alignment horizontal="center"/>
    </xf>
    <xf numFmtId="0" fontId="10" fillId="0" borderId="13" xfId="2" applyBorder="1" applyAlignment="1">
      <alignment horizontal="center"/>
    </xf>
    <xf numFmtId="0" fontId="10" fillId="0" borderId="14" xfId="2" applyBorder="1" applyAlignment="1">
      <alignment horizontal="center" vertical="center"/>
    </xf>
    <xf numFmtId="0" fontId="10" fillId="0" borderId="16" xfId="2" applyBorder="1" applyAlignment="1">
      <alignment horizontal="center" vertical="center"/>
    </xf>
    <xf numFmtId="0" fontId="10" fillId="0" borderId="14" xfId="2" applyBorder="1" applyAlignment="1">
      <alignment horizontal="center"/>
    </xf>
    <xf numFmtId="0" fontId="10" fillId="0" borderId="16" xfId="2" applyBorder="1" applyAlignment="1">
      <alignment horizontal="center"/>
    </xf>
    <xf numFmtId="0" fontId="10" fillId="0" borderId="14" xfId="2" applyBorder="1" applyAlignment="1">
      <alignment horizontal="center" vertical="center" shrinkToFit="1"/>
    </xf>
    <xf numFmtId="0" fontId="10" fillId="0" borderId="23" xfId="2" applyBorder="1" applyAlignment="1">
      <alignment horizontal="center" vertical="center"/>
    </xf>
    <xf numFmtId="0" fontId="10" fillId="0" borderId="26" xfId="2" applyBorder="1" applyAlignment="1">
      <alignment horizontal="center" vertical="center"/>
    </xf>
    <xf numFmtId="0" fontId="10" fillId="0" borderId="13" xfId="2" applyBorder="1"/>
  </cellXfs>
  <cellStyles count="5">
    <cellStyle name="Bad" xfId="4" builtinId="27"/>
    <cellStyle name="Currency" xfId="1" builtinId="4"/>
    <cellStyle name="Good" xfId="3" builtinId="26"/>
    <cellStyle name="Normal" xfId="0" builtinId="0"/>
    <cellStyle name="Normal 2" xfId="2" xr:uid="{B88A123A-DBA5-4454-B920-35133D6CDBDC}"/>
  </cellStyles>
  <dxfs count="0"/>
  <tableStyles count="0" defaultTableStyle="TableStyleMedium2" defaultPivotStyle="PivotStyleLight16"/>
  <colors>
    <mruColors>
      <color rgb="FF0000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1</xdr:row>
      <xdr:rowOff>47625</xdr:rowOff>
    </xdr:from>
    <xdr:ext cx="1130577" cy="936662"/>
    <xdr:pic>
      <xdr:nvPicPr>
        <xdr:cNvPr id="2" name="Picture 1">
          <a:extLst>
            <a:ext uri="{FF2B5EF4-FFF2-40B4-BE49-F238E27FC236}">
              <a16:creationId xmlns:a16="http://schemas.microsoft.com/office/drawing/2014/main" id="{680BC779-D851-46A8-B695-B6A31E24E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47625"/>
          <a:ext cx="1130577" cy="9366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1F3D-E3B4-4562-9931-30F523728353}">
  <sheetPr>
    <pageSetUpPr fitToPage="1"/>
  </sheetPr>
  <dimension ref="A2:AF215"/>
  <sheetViews>
    <sheetView tabSelected="1" topLeftCell="A119" zoomScale="115" zoomScaleNormal="115" zoomScalePageLayoutView="115" workbookViewId="0">
      <selection activeCell="D132" sqref="D132:H132"/>
    </sheetView>
  </sheetViews>
  <sheetFormatPr defaultRowHeight="15" x14ac:dyDescent="0.25"/>
  <cols>
    <col min="1" max="1" width="4.7109375" customWidth="1"/>
    <col min="2" max="2" width="13.28515625" customWidth="1"/>
    <col min="3" max="3" width="17.28515625" customWidth="1"/>
    <col min="7" max="7" width="16.42578125" customWidth="1"/>
    <col min="8" max="8" width="16.85546875" customWidth="1"/>
    <col min="10" max="10" width="10.42578125" customWidth="1"/>
    <col min="15" max="15" width="4.140625" customWidth="1"/>
  </cols>
  <sheetData>
    <row r="2" spans="2:14" ht="20.25" x14ac:dyDescent="0.3">
      <c r="B2" s="152" t="s">
        <v>44</v>
      </c>
      <c r="C2" s="152"/>
      <c r="D2" s="152"/>
      <c r="E2" s="152"/>
      <c r="F2" s="152"/>
      <c r="G2" s="152"/>
    </row>
    <row r="3" spans="2:14" x14ac:dyDescent="0.25">
      <c r="B3" s="8" t="s">
        <v>33</v>
      </c>
      <c r="C3" s="135" t="s">
        <v>239</v>
      </c>
      <c r="D3" s="135"/>
      <c r="E3" s="135"/>
      <c r="F3" s="135"/>
      <c r="G3" s="135"/>
    </row>
    <row r="4" spans="2:14" x14ac:dyDescent="0.25">
      <c r="B4" s="8" t="s">
        <v>32</v>
      </c>
      <c r="C4" s="135" t="s">
        <v>154</v>
      </c>
      <c r="D4" s="135"/>
      <c r="E4" s="135"/>
      <c r="F4" s="135"/>
      <c r="G4" s="135"/>
    </row>
    <row r="5" spans="2:14" x14ac:dyDescent="0.25">
      <c r="C5" s="135" t="s">
        <v>155</v>
      </c>
      <c r="D5" s="135"/>
      <c r="E5" s="135"/>
      <c r="F5" s="135"/>
      <c r="G5" s="135"/>
      <c r="H5" s="153"/>
      <c r="I5" s="154"/>
      <c r="J5" s="154"/>
      <c r="K5" s="155"/>
      <c r="L5" s="156"/>
    </row>
    <row r="6" spans="2:14" ht="15.75" thickBot="1" x14ac:dyDescent="0.3">
      <c r="B6" s="8" t="s">
        <v>45</v>
      </c>
      <c r="C6" s="161">
        <v>45777</v>
      </c>
      <c r="D6" s="161"/>
      <c r="E6" s="161"/>
      <c r="F6" s="161"/>
      <c r="G6" s="161"/>
      <c r="H6" s="153"/>
      <c r="I6" s="153"/>
      <c r="J6" s="153"/>
      <c r="K6" s="162"/>
      <c r="L6" s="162"/>
    </row>
    <row r="7" spans="2:14" ht="15.75" thickBot="1" x14ac:dyDescent="0.3">
      <c r="B7" s="163" t="str">
        <f>C3&amp;"  PUBLIC CONSTRUCTION ITEMS"</f>
        <v>LANTANA SUBDIVISION, UNIT 1  PUBLIC CONSTRUCTION ITEMS</v>
      </c>
      <c r="C7" s="163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2:14" ht="15.75" thickBot="1" x14ac:dyDescent="0.3">
      <c r="B8" s="15" t="s">
        <v>49</v>
      </c>
      <c r="C8" s="15" t="s">
        <v>55</v>
      </c>
      <c r="D8" s="157" t="s">
        <v>56</v>
      </c>
      <c r="E8" s="157"/>
      <c r="F8" s="157"/>
      <c r="G8" s="158"/>
      <c r="H8" s="159"/>
      <c r="I8" s="16" t="s">
        <v>31</v>
      </c>
      <c r="J8" s="17" t="s">
        <v>30</v>
      </c>
      <c r="K8" s="158" t="s">
        <v>29</v>
      </c>
      <c r="L8" s="159"/>
      <c r="M8" s="159" t="s">
        <v>1</v>
      </c>
      <c r="N8" s="160"/>
    </row>
    <row r="9" spans="2:14" x14ac:dyDescent="0.25">
      <c r="D9" s="135" t="s">
        <v>46</v>
      </c>
      <c r="E9" s="135"/>
      <c r="F9" s="135"/>
      <c r="G9" s="135"/>
      <c r="H9" s="135"/>
      <c r="I9" s="4" t="s">
        <v>28</v>
      </c>
      <c r="J9" s="4">
        <v>1</v>
      </c>
      <c r="K9" s="136" t="s">
        <v>0</v>
      </c>
      <c r="L9" s="136"/>
      <c r="M9" s="141" t="s">
        <v>0</v>
      </c>
      <c r="N9" s="141"/>
    </row>
    <row r="10" spans="2:14" x14ac:dyDescent="0.25">
      <c r="B10" s="9"/>
      <c r="C10" s="9"/>
      <c r="D10" s="133" t="s">
        <v>47</v>
      </c>
      <c r="E10" s="133"/>
      <c r="F10" s="133"/>
      <c r="G10" s="133"/>
      <c r="H10" s="133"/>
      <c r="I10" s="5" t="s">
        <v>28</v>
      </c>
      <c r="J10" s="5">
        <v>1</v>
      </c>
      <c r="K10" s="20" t="s">
        <v>0</v>
      </c>
      <c r="L10" s="20"/>
      <c r="M10" s="19" t="s">
        <v>0</v>
      </c>
      <c r="N10" s="19"/>
    </row>
    <row r="11" spans="2:14" x14ac:dyDescent="0.25">
      <c r="D11" s="135" t="s">
        <v>48</v>
      </c>
      <c r="E11" s="135"/>
      <c r="F11" s="135"/>
      <c r="G11" s="135"/>
      <c r="H11" s="135"/>
      <c r="I11" s="4" t="s">
        <v>28</v>
      </c>
      <c r="J11" s="4">
        <v>1</v>
      </c>
      <c r="K11" s="136" t="s">
        <v>0</v>
      </c>
      <c r="L11" s="136"/>
      <c r="M11" s="141" t="s">
        <v>0</v>
      </c>
      <c r="N11" s="141"/>
    </row>
    <row r="12" spans="2:14" x14ac:dyDescent="0.25">
      <c r="B12" s="37"/>
      <c r="C12" s="37"/>
      <c r="D12" s="148" t="s">
        <v>240</v>
      </c>
      <c r="E12" s="148"/>
      <c r="F12" s="148"/>
      <c r="G12" s="148"/>
      <c r="H12" s="148"/>
      <c r="I12" s="38" t="s">
        <v>242</v>
      </c>
      <c r="J12" s="127">
        <v>8.6999999999999993</v>
      </c>
      <c r="K12" s="39" t="s">
        <v>0</v>
      </c>
      <c r="L12" s="39"/>
      <c r="M12" s="40" t="s">
        <v>0</v>
      </c>
      <c r="N12" s="40"/>
    </row>
    <row r="13" spans="2:14" x14ac:dyDescent="0.25">
      <c r="D13" s="138" t="s">
        <v>241</v>
      </c>
      <c r="E13" s="144"/>
      <c r="F13" s="144"/>
      <c r="G13" s="144"/>
      <c r="H13" s="144"/>
      <c r="I13" s="4" t="s">
        <v>242</v>
      </c>
      <c r="J13" s="128">
        <v>4</v>
      </c>
      <c r="K13" s="136" t="s">
        <v>0</v>
      </c>
      <c r="L13" s="136"/>
      <c r="M13" s="141" t="s">
        <v>0</v>
      </c>
      <c r="N13" s="141"/>
    </row>
    <row r="14" spans="2:14" ht="15.75" thickBot="1" x14ac:dyDescent="0.3">
      <c r="B14" s="9"/>
      <c r="C14" s="9"/>
      <c r="D14" s="133" t="s">
        <v>157</v>
      </c>
      <c r="E14" s="133"/>
      <c r="F14" s="133"/>
      <c r="G14" s="133"/>
      <c r="H14" s="133"/>
      <c r="I14" s="5" t="s">
        <v>28</v>
      </c>
      <c r="J14" s="6">
        <v>1</v>
      </c>
      <c r="K14" s="132" t="s">
        <v>0</v>
      </c>
      <c r="L14" s="132"/>
      <c r="M14" s="143" t="s">
        <v>0</v>
      </c>
      <c r="N14" s="143"/>
    </row>
    <row r="15" spans="2:14" ht="15.75" thickBot="1" x14ac:dyDescent="0.3">
      <c r="B15" s="3"/>
      <c r="C15" s="21"/>
      <c r="D15" s="11" t="s">
        <v>27</v>
      </c>
      <c r="E15" s="11"/>
      <c r="F15" s="11"/>
      <c r="G15" s="11"/>
      <c r="H15" s="11"/>
      <c r="I15" s="11"/>
      <c r="J15" s="11"/>
      <c r="K15" s="12" t="s">
        <v>1</v>
      </c>
      <c r="L15" s="12"/>
      <c r="M15" s="146" t="s">
        <v>0</v>
      </c>
      <c r="N15" s="147"/>
    </row>
    <row r="16" spans="2:14" x14ac:dyDescent="0.25">
      <c r="D16" s="135" t="s">
        <v>158</v>
      </c>
      <c r="E16" s="135"/>
      <c r="F16" s="135"/>
      <c r="G16" s="135"/>
      <c r="H16" s="135"/>
      <c r="I16" s="4" t="s">
        <v>15</v>
      </c>
      <c r="J16" s="7">
        <v>108185</v>
      </c>
      <c r="K16" s="136" t="s">
        <v>0</v>
      </c>
      <c r="L16" s="136"/>
      <c r="M16" s="140" t="s">
        <v>0</v>
      </c>
      <c r="N16" s="140"/>
    </row>
    <row r="17" spans="2:14" x14ac:dyDescent="0.25">
      <c r="B17" s="9"/>
      <c r="C17" s="9"/>
      <c r="D17" s="133" t="s">
        <v>159</v>
      </c>
      <c r="E17" s="133"/>
      <c r="F17" s="133"/>
      <c r="G17" s="133"/>
      <c r="H17" s="133"/>
      <c r="I17" s="5" t="s">
        <v>15</v>
      </c>
      <c r="J17" s="6">
        <v>152182</v>
      </c>
      <c r="K17" s="132" t="s">
        <v>0</v>
      </c>
      <c r="L17" s="132"/>
      <c r="M17" s="143" t="s">
        <v>0</v>
      </c>
      <c r="N17" s="143"/>
    </row>
    <row r="18" spans="2:14" x14ac:dyDescent="0.25">
      <c r="D18" s="138" t="s">
        <v>166</v>
      </c>
      <c r="E18" s="144"/>
      <c r="F18" s="144"/>
      <c r="G18" s="144"/>
      <c r="H18" s="144"/>
      <c r="I18" s="4" t="s">
        <v>15</v>
      </c>
      <c r="J18" s="7">
        <f>J17-J16</f>
        <v>43997</v>
      </c>
      <c r="K18" s="136" t="s">
        <v>0</v>
      </c>
      <c r="L18" s="136"/>
      <c r="M18" s="141" t="s">
        <v>0</v>
      </c>
      <c r="N18" s="141"/>
    </row>
    <row r="19" spans="2:14" x14ac:dyDescent="0.25">
      <c r="B19" s="9"/>
      <c r="C19" s="9"/>
      <c r="D19" s="133" t="s">
        <v>230</v>
      </c>
      <c r="E19" s="133"/>
      <c r="F19" s="133"/>
      <c r="G19" s="133"/>
      <c r="H19" s="133"/>
      <c r="I19" s="5" t="s">
        <v>15</v>
      </c>
      <c r="J19" s="6">
        <v>35909</v>
      </c>
      <c r="K19" s="132" t="s">
        <v>0</v>
      </c>
      <c r="L19" s="132"/>
      <c r="M19" s="143" t="s">
        <v>0</v>
      </c>
      <c r="N19" s="143"/>
    </row>
    <row r="20" spans="2:14" x14ac:dyDescent="0.25">
      <c r="D20" s="138" t="s">
        <v>231</v>
      </c>
      <c r="E20" s="144"/>
      <c r="F20" s="144"/>
      <c r="G20" s="144"/>
      <c r="H20" s="144"/>
      <c r="I20" s="4" t="s">
        <v>15</v>
      </c>
      <c r="J20" s="7">
        <v>46648</v>
      </c>
      <c r="K20" s="136" t="s">
        <v>0</v>
      </c>
      <c r="L20" s="136"/>
      <c r="M20" s="141" t="s">
        <v>0</v>
      </c>
      <c r="N20" s="141"/>
    </row>
    <row r="21" spans="2:14" ht="15.75" thickBot="1" x14ac:dyDescent="0.3">
      <c r="B21" s="9"/>
      <c r="C21" s="9"/>
      <c r="D21" s="133" t="s">
        <v>232</v>
      </c>
      <c r="E21" s="133"/>
      <c r="F21" s="133"/>
      <c r="G21" s="133"/>
      <c r="H21" s="133"/>
      <c r="I21" s="5" t="s">
        <v>15</v>
      </c>
      <c r="J21" s="6">
        <f>J20-J19</f>
        <v>10739</v>
      </c>
      <c r="K21" s="132" t="s">
        <v>0</v>
      </c>
      <c r="L21" s="132"/>
      <c r="M21" s="143" t="s">
        <v>0</v>
      </c>
      <c r="N21" s="143"/>
    </row>
    <row r="22" spans="2:14" ht="15.75" thickBot="1" x14ac:dyDescent="0.3">
      <c r="B22" s="3"/>
      <c r="C22" s="21"/>
      <c r="D22" s="11" t="s">
        <v>36</v>
      </c>
      <c r="E22" s="11"/>
      <c r="F22" s="11"/>
      <c r="G22" s="11"/>
      <c r="H22" s="11"/>
      <c r="I22" s="11"/>
      <c r="J22" s="11"/>
      <c r="K22" s="12" t="s">
        <v>1</v>
      </c>
      <c r="L22" s="12"/>
      <c r="M22" s="13" t="s">
        <v>0</v>
      </c>
      <c r="N22" s="14"/>
    </row>
    <row r="23" spans="2:14" ht="15.75" thickBot="1" x14ac:dyDescent="0.3">
      <c r="D23" s="138" t="s">
        <v>184</v>
      </c>
      <c r="E23" s="144"/>
      <c r="F23" s="144"/>
      <c r="G23" s="144"/>
      <c r="H23" s="144"/>
      <c r="I23" s="4" t="s">
        <v>228</v>
      </c>
      <c r="J23" s="7">
        <v>8750</v>
      </c>
      <c r="K23" s="136" t="s">
        <v>0</v>
      </c>
      <c r="L23" s="136"/>
      <c r="M23" s="141" t="s">
        <v>0</v>
      </c>
      <c r="N23" s="141"/>
    </row>
    <row r="24" spans="2:14" ht="15.75" thickBot="1" x14ac:dyDescent="0.3">
      <c r="B24" s="3"/>
      <c r="C24" s="21"/>
      <c r="D24" s="11" t="s">
        <v>229</v>
      </c>
      <c r="E24" s="11"/>
      <c r="F24" s="11"/>
      <c r="G24" s="11"/>
      <c r="H24" s="11"/>
      <c r="I24" s="11"/>
      <c r="J24" s="11"/>
      <c r="K24" s="12" t="s">
        <v>1</v>
      </c>
      <c r="L24" s="12"/>
      <c r="M24" s="13" t="s">
        <v>0</v>
      </c>
      <c r="N24" s="14"/>
    </row>
    <row r="25" spans="2:14" x14ac:dyDescent="0.25">
      <c r="D25" s="142" t="s">
        <v>26</v>
      </c>
      <c r="E25" s="142"/>
      <c r="F25" s="142"/>
      <c r="G25" s="142"/>
      <c r="H25" s="142"/>
      <c r="I25" s="4" t="s">
        <v>4</v>
      </c>
      <c r="J25" s="4">
        <v>1</v>
      </c>
      <c r="K25" s="136" t="s">
        <v>0</v>
      </c>
      <c r="L25" s="136"/>
      <c r="M25" s="170" t="s">
        <v>0</v>
      </c>
      <c r="N25" s="170"/>
    </row>
    <row r="26" spans="2:14" x14ac:dyDescent="0.25">
      <c r="B26" s="9"/>
      <c r="C26" s="9"/>
      <c r="D26" s="133" t="s">
        <v>25</v>
      </c>
      <c r="E26" s="133"/>
      <c r="F26" s="133"/>
      <c r="G26" s="133"/>
      <c r="H26" s="133"/>
      <c r="I26" s="5" t="s">
        <v>4</v>
      </c>
      <c r="J26" s="5">
        <v>2</v>
      </c>
      <c r="K26" s="132" t="s">
        <v>0</v>
      </c>
      <c r="L26" s="132"/>
      <c r="M26" s="133" t="s">
        <v>0</v>
      </c>
      <c r="N26" s="133"/>
    </row>
    <row r="27" spans="2:14" x14ac:dyDescent="0.25">
      <c r="D27" s="135" t="s">
        <v>24</v>
      </c>
      <c r="E27" s="135"/>
      <c r="F27" s="135"/>
      <c r="G27" s="135"/>
      <c r="H27" s="135"/>
      <c r="I27" s="4" t="s">
        <v>4</v>
      </c>
      <c r="J27" s="4">
        <v>1</v>
      </c>
      <c r="K27" s="136" t="s">
        <v>0</v>
      </c>
      <c r="L27" s="136"/>
      <c r="M27" s="137" t="s">
        <v>0</v>
      </c>
      <c r="N27" s="137"/>
    </row>
    <row r="28" spans="2:14" x14ac:dyDescent="0.25">
      <c r="B28" s="9"/>
      <c r="C28" s="9"/>
      <c r="D28" s="133" t="s">
        <v>23</v>
      </c>
      <c r="E28" s="133"/>
      <c r="F28" s="133"/>
      <c r="G28" s="133"/>
      <c r="H28" s="133"/>
      <c r="I28" s="5" t="s">
        <v>2</v>
      </c>
      <c r="J28" s="38">
        <v>1005</v>
      </c>
      <c r="K28" s="132" t="s">
        <v>0</v>
      </c>
      <c r="L28" s="132"/>
      <c r="M28" s="166" t="s">
        <v>0</v>
      </c>
      <c r="N28" s="166"/>
    </row>
    <row r="29" spans="2:14" x14ac:dyDescent="0.25">
      <c r="D29" s="135" t="s">
        <v>22</v>
      </c>
      <c r="E29" s="135"/>
      <c r="F29" s="135"/>
      <c r="G29" s="135"/>
      <c r="H29" s="135"/>
      <c r="I29" s="4" t="s">
        <v>2</v>
      </c>
      <c r="J29" s="42">
        <v>160</v>
      </c>
      <c r="K29" s="136" t="s">
        <v>0</v>
      </c>
      <c r="L29" s="136"/>
      <c r="M29" s="165" t="s">
        <v>0</v>
      </c>
      <c r="N29" s="165"/>
    </row>
    <row r="30" spans="2:14" x14ac:dyDescent="0.25">
      <c r="B30" s="9"/>
      <c r="C30" s="9"/>
      <c r="D30" s="18" t="s">
        <v>21</v>
      </c>
      <c r="E30" s="18"/>
      <c r="F30" s="18"/>
      <c r="G30" s="18"/>
      <c r="H30" s="18"/>
      <c r="I30" s="5" t="s">
        <v>2</v>
      </c>
      <c r="J30" s="6">
        <v>8744</v>
      </c>
      <c r="K30" s="19" t="s">
        <v>0</v>
      </c>
      <c r="L30" s="19"/>
      <c r="M30" s="166" t="s">
        <v>0</v>
      </c>
      <c r="N30" s="166"/>
    </row>
    <row r="31" spans="2:14" ht="15.75" thickBot="1" x14ac:dyDescent="0.3">
      <c r="B31" s="43"/>
      <c r="C31" s="43"/>
      <c r="D31" s="145" t="s">
        <v>62</v>
      </c>
      <c r="E31" s="145"/>
      <c r="F31" s="145"/>
      <c r="G31" s="145"/>
      <c r="H31" s="145"/>
      <c r="I31" s="44" t="s">
        <v>5</v>
      </c>
      <c r="J31" s="46">
        <v>46426</v>
      </c>
      <c r="K31" s="167" t="s">
        <v>0</v>
      </c>
      <c r="L31" s="167"/>
      <c r="M31" s="168" t="s">
        <v>0</v>
      </c>
      <c r="N31" s="168"/>
    </row>
    <row r="32" spans="2:14" ht="15.75" thickBot="1" x14ac:dyDescent="0.3">
      <c r="B32" s="25"/>
      <c r="C32" s="26"/>
      <c r="D32" s="27" t="s">
        <v>20</v>
      </c>
      <c r="E32" s="27"/>
      <c r="F32" s="27"/>
      <c r="G32" s="27"/>
      <c r="H32" s="27"/>
      <c r="I32" s="27"/>
      <c r="J32" s="27"/>
      <c r="K32" s="28" t="s">
        <v>1</v>
      </c>
      <c r="L32" s="28"/>
      <c r="M32" s="29" t="s">
        <v>0</v>
      </c>
      <c r="N32" s="30"/>
    </row>
    <row r="33" spans="1:32" s="10" customFormat="1" x14ac:dyDescent="0.25">
      <c r="A33"/>
      <c r="B33"/>
      <c r="C33"/>
      <c r="D33" s="135" t="s">
        <v>65</v>
      </c>
      <c r="E33" s="135"/>
      <c r="F33" s="135"/>
      <c r="G33" s="135"/>
      <c r="H33" s="135"/>
      <c r="I33" s="4" t="s">
        <v>2</v>
      </c>
      <c r="J33" s="42">
        <v>452</v>
      </c>
      <c r="K33" s="169" t="s">
        <v>0</v>
      </c>
      <c r="L33" s="169"/>
      <c r="M33" s="135" t="s">
        <v>0</v>
      </c>
      <c r="N33" s="135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s="10" customFormat="1" x14ac:dyDescent="0.25">
      <c r="A34"/>
      <c r="B34" s="9"/>
      <c r="C34" s="9"/>
      <c r="D34" s="133" t="s">
        <v>19</v>
      </c>
      <c r="E34" s="133"/>
      <c r="F34" s="133"/>
      <c r="G34" s="133"/>
      <c r="H34" s="133"/>
      <c r="I34" s="5" t="s">
        <v>2</v>
      </c>
      <c r="J34" s="6">
        <v>6698</v>
      </c>
      <c r="K34" s="132" t="s">
        <v>0</v>
      </c>
      <c r="L34" s="132"/>
      <c r="M34" s="133" t="s">
        <v>0</v>
      </c>
      <c r="N34" s="133"/>
      <c r="O34"/>
      <c r="P34"/>
      <c r="Q34" s="45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s="9" customFormat="1" x14ac:dyDescent="0.25">
      <c r="A35"/>
      <c r="B35"/>
      <c r="C35"/>
      <c r="D35" s="135" t="s">
        <v>39</v>
      </c>
      <c r="E35" s="135"/>
      <c r="F35" s="135"/>
      <c r="G35" s="135"/>
      <c r="H35" s="135"/>
      <c r="I35" s="4" t="s">
        <v>2</v>
      </c>
      <c r="J35" s="7">
        <v>3350</v>
      </c>
      <c r="K35" s="136" t="s">
        <v>0</v>
      </c>
      <c r="L35" s="136"/>
      <c r="M35" s="137" t="s">
        <v>0</v>
      </c>
      <c r="N35" s="137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s="9" customFormat="1" x14ac:dyDescent="0.25">
      <c r="A36"/>
      <c r="D36" s="133" t="s">
        <v>160</v>
      </c>
      <c r="E36" s="133"/>
      <c r="F36" s="133"/>
      <c r="G36" s="133"/>
      <c r="H36" s="133"/>
      <c r="I36" s="5" t="s">
        <v>2</v>
      </c>
      <c r="J36" s="6">
        <v>232</v>
      </c>
      <c r="K36" s="132" t="s">
        <v>0</v>
      </c>
      <c r="L36" s="132"/>
      <c r="M36" s="133" t="s">
        <v>0</v>
      </c>
      <c r="N36" s="133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s="9" customFormat="1" x14ac:dyDescent="0.25">
      <c r="A37"/>
      <c r="B37"/>
      <c r="C37"/>
      <c r="D37" s="135" t="s">
        <v>284</v>
      </c>
      <c r="E37" s="135"/>
      <c r="F37" s="135"/>
      <c r="G37" s="135"/>
      <c r="H37" s="135"/>
      <c r="I37" s="4" t="s">
        <v>2</v>
      </c>
      <c r="J37" s="7">
        <v>2591</v>
      </c>
      <c r="K37" s="136" t="s">
        <v>0</v>
      </c>
      <c r="L37" s="136"/>
      <c r="M37" s="137" t="s">
        <v>0</v>
      </c>
      <c r="N37" s="1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s="9" customFormat="1" x14ac:dyDescent="0.25">
      <c r="A38"/>
      <c r="D38" s="133" t="s">
        <v>285</v>
      </c>
      <c r="E38" s="133"/>
      <c r="F38" s="133"/>
      <c r="G38" s="133"/>
      <c r="H38" s="133"/>
      <c r="I38" s="5" t="s">
        <v>2</v>
      </c>
      <c r="J38" s="6">
        <v>3767</v>
      </c>
      <c r="K38" s="132" t="s">
        <v>0</v>
      </c>
      <c r="L38" s="132"/>
      <c r="M38" s="133" t="s">
        <v>0</v>
      </c>
      <c r="N38" s="133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x14ac:dyDescent="0.25">
      <c r="D39" s="135" t="s">
        <v>161</v>
      </c>
      <c r="E39" s="135"/>
      <c r="F39" s="135"/>
      <c r="G39" s="135"/>
      <c r="H39" s="135"/>
      <c r="I39" s="4" t="s">
        <v>4</v>
      </c>
      <c r="J39" s="7">
        <v>37</v>
      </c>
      <c r="K39" s="136" t="s">
        <v>0</v>
      </c>
      <c r="L39" s="136"/>
      <c r="M39" s="137" t="s">
        <v>0</v>
      </c>
      <c r="N39" s="137"/>
    </row>
    <row r="40" spans="1:32" x14ac:dyDescent="0.25">
      <c r="B40" s="9"/>
      <c r="C40" s="9"/>
      <c r="D40" s="133" t="s">
        <v>287</v>
      </c>
      <c r="E40" s="133"/>
      <c r="F40" s="133"/>
      <c r="G40" s="133"/>
      <c r="H40" s="133"/>
      <c r="I40" s="5" t="s">
        <v>4</v>
      </c>
      <c r="J40" s="6">
        <v>3</v>
      </c>
      <c r="K40" s="132" t="s">
        <v>0</v>
      </c>
      <c r="L40" s="132"/>
      <c r="M40" s="133" t="s">
        <v>0</v>
      </c>
      <c r="N40" s="133"/>
    </row>
    <row r="41" spans="1:32" x14ac:dyDescent="0.25">
      <c r="D41" s="135" t="s">
        <v>18</v>
      </c>
      <c r="E41" s="135"/>
      <c r="F41" s="135"/>
      <c r="G41" s="135"/>
      <c r="H41" s="135"/>
      <c r="I41" s="4" t="s">
        <v>17</v>
      </c>
      <c r="J41" s="7">
        <v>119</v>
      </c>
      <c r="K41" s="136" t="s">
        <v>0</v>
      </c>
      <c r="L41" s="136"/>
      <c r="M41" s="137" t="s">
        <v>0</v>
      </c>
      <c r="N41" s="137"/>
      <c r="T41" s="135"/>
      <c r="U41" s="135"/>
      <c r="V41" s="135"/>
      <c r="W41" s="135"/>
      <c r="X41" s="135"/>
      <c r="Y41" s="4"/>
      <c r="Z41" s="4"/>
      <c r="AA41" s="136"/>
      <c r="AB41" s="136"/>
      <c r="AC41" s="137"/>
      <c r="AD41" s="137"/>
    </row>
    <row r="42" spans="1:32" x14ac:dyDescent="0.25">
      <c r="B42" s="9"/>
      <c r="C42" s="9"/>
      <c r="D42" s="133" t="s">
        <v>162</v>
      </c>
      <c r="E42" s="133"/>
      <c r="F42" s="133"/>
      <c r="G42" s="133"/>
      <c r="H42" s="133"/>
      <c r="I42" s="5" t="s">
        <v>2</v>
      </c>
      <c r="J42" s="6">
        <v>11304</v>
      </c>
      <c r="K42" s="132" t="s">
        <v>0</v>
      </c>
      <c r="L42" s="132"/>
      <c r="M42" s="133" t="s">
        <v>0</v>
      </c>
      <c r="N42" s="133"/>
      <c r="T42" s="135"/>
      <c r="U42" s="135"/>
      <c r="V42" s="135"/>
      <c r="W42" s="135"/>
      <c r="X42" s="135"/>
      <c r="Y42" s="4"/>
      <c r="Z42" s="4"/>
      <c r="AA42" s="169"/>
      <c r="AB42" s="169"/>
      <c r="AC42" s="172"/>
      <c r="AD42" s="172"/>
    </row>
    <row r="43" spans="1:32" x14ac:dyDescent="0.25">
      <c r="D43" s="135" t="s">
        <v>163</v>
      </c>
      <c r="E43" s="135"/>
      <c r="F43" s="135"/>
      <c r="G43" s="135"/>
      <c r="H43" s="135"/>
      <c r="I43" s="4" t="s">
        <v>2</v>
      </c>
      <c r="J43" s="7">
        <v>17090</v>
      </c>
      <c r="K43" s="136" t="s">
        <v>0</v>
      </c>
      <c r="L43" s="136"/>
      <c r="M43" s="137" t="s">
        <v>0</v>
      </c>
      <c r="N43" s="137"/>
    </row>
    <row r="44" spans="1:32" x14ac:dyDescent="0.25">
      <c r="B44" s="9"/>
      <c r="C44" s="9"/>
      <c r="D44" s="133" t="s">
        <v>9</v>
      </c>
      <c r="E44" s="133"/>
      <c r="F44" s="133"/>
      <c r="G44" s="133"/>
      <c r="H44" s="133"/>
      <c r="I44" s="5" t="s">
        <v>2</v>
      </c>
      <c r="J44" s="6">
        <v>17090</v>
      </c>
      <c r="K44" s="132" t="s">
        <v>0</v>
      </c>
      <c r="L44" s="132"/>
      <c r="M44" s="133" t="s">
        <v>0</v>
      </c>
      <c r="N44" s="133"/>
    </row>
    <row r="45" spans="1:32" ht="35.25" customHeight="1" x14ac:dyDescent="0.25">
      <c r="D45" s="175" t="s">
        <v>286</v>
      </c>
      <c r="E45" s="175"/>
      <c r="F45" s="175"/>
      <c r="G45" s="175"/>
      <c r="H45" s="175"/>
      <c r="I45" s="129" t="s">
        <v>28</v>
      </c>
      <c r="J45" s="130">
        <v>1</v>
      </c>
      <c r="K45" s="171" t="s">
        <v>0</v>
      </c>
      <c r="L45" s="171"/>
      <c r="M45" s="134" t="s">
        <v>0</v>
      </c>
      <c r="N45" s="134"/>
    </row>
    <row r="46" spans="1:32" x14ac:dyDescent="0.25">
      <c r="B46" s="9"/>
      <c r="C46" s="9"/>
      <c r="D46" s="133" t="s">
        <v>164</v>
      </c>
      <c r="E46" s="133"/>
      <c r="F46" s="133"/>
      <c r="G46" s="133"/>
      <c r="H46" s="133"/>
      <c r="I46" s="5" t="s">
        <v>4</v>
      </c>
      <c r="J46" s="6">
        <v>1</v>
      </c>
      <c r="K46" s="132" t="s">
        <v>0</v>
      </c>
      <c r="L46" s="132"/>
      <c r="M46" s="133" t="s">
        <v>0</v>
      </c>
      <c r="N46" s="133"/>
    </row>
    <row r="47" spans="1:32" x14ac:dyDescent="0.25">
      <c r="D47" s="135" t="s">
        <v>288</v>
      </c>
      <c r="E47" s="135"/>
      <c r="F47" s="135"/>
      <c r="G47" s="135"/>
      <c r="H47" s="135"/>
      <c r="I47" s="4" t="s">
        <v>10</v>
      </c>
      <c r="J47" s="128">
        <v>0.7</v>
      </c>
      <c r="K47" s="136" t="s">
        <v>0</v>
      </c>
      <c r="L47" s="136"/>
      <c r="M47" s="137" t="s">
        <v>0</v>
      </c>
      <c r="N47" s="137"/>
    </row>
    <row r="48" spans="1:32" x14ac:dyDescent="0.25">
      <c r="B48" s="9"/>
      <c r="C48" s="9"/>
      <c r="D48" s="133" t="s">
        <v>165</v>
      </c>
      <c r="E48" s="133"/>
      <c r="F48" s="133"/>
      <c r="G48" s="133"/>
      <c r="H48" s="133"/>
      <c r="I48" s="5" t="s">
        <v>28</v>
      </c>
      <c r="J48" s="6">
        <v>1</v>
      </c>
      <c r="K48" s="132" t="s">
        <v>0</v>
      </c>
      <c r="L48" s="132"/>
      <c r="M48" s="133" t="s">
        <v>0</v>
      </c>
      <c r="N48" s="133"/>
    </row>
    <row r="49" spans="2:14" x14ac:dyDescent="0.25">
      <c r="D49" s="135" t="s">
        <v>37</v>
      </c>
      <c r="E49" s="135"/>
      <c r="F49" s="135"/>
      <c r="G49" s="135"/>
      <c r="H49" s="135"/>
      <c r="I49" s="4" t="s">
        <v>4</v>
      </c>
      <c r="J49" s="7">
        <v>205</v>
      </c>
      <c r="K49" s="136" t="s">
        <v>0</v>
      </c>
      <c r="L49" s="136"/>
      <c r="M49" s="137" t="s">
        <v>0</v>
      </c>
      <c r="N49" s="137"/>
    </row>
    <row r="50" spans="2:14" x14ac:dyDescent="0.25">
      <c r="B50" s="9"/>
      <c r="C50" s="9"/>
      <c r="D50" s="133" t="s">
        <v>236</v>
      </c>
      <c r="E50" s="133"/>
      <c r="F50" s="133"/>
      <c r="G50" s="133"/>
      <c r="H50" s="133"/>
      <c r="I50" s="5" t="s">
        <v>28</v>
      </c>
      <c r="J50" s="6">
        <v>1</v>
      </c>
      <c r="K50" s="132" t="s">
        <v>0</v>
      </c>
      <c r="L50" s="132"/>
      <c r="M50" s="133" t="s">
        <v>0</v>
      </c>
      <c r="N50" s="133"/>
    </row>
    <row r="51" spans="2:14" x14ac:dyDescent="0.25">
      <c r="D51" s="135" t="s">
        <v>233</v>
      </c>
      <c r="E51" s="135"/>
      <c r="F51" s="135"/>
      <c r="G51" s="135"/>
      <c r="H51" s="135"/>
      <c r="I51" s="4" t="s">
        <v>28</v>
      </c>
      <c r="J51" s="7">
        <v>1</v>
      </c>
      <c r="K51" s="136" t="s">
        <v>0</v>
      </c>
      <c r="L51" s="136"/>
      <c r="M51" s="137" t="s">
        <v>0</v>
      </c>
      <c r="N51" s="137"/>
    </row>
    <row r="52" spans="2:14" x14ac:dyDescent="0.25">
      <c r="B52" s="9"/>
      <c r="C52" s="9"/>
      <c r="D52" s="133" t="s">
        <v>234</v>
      </c>
      <c r="E52" s="133"/>
      <c r="F52" s="133"/>
      <c r="G52" s="133"/>
      <c r="H52" s="133"/>
      <c r="I52" s="5" t="s">
        <v>28</v>
      </c>
      <c r="J52" s="6">
        <v>1</v>
      </c>
      <c r="K52" s="132" t="s">
        <v>0</v>
      </c>
      <c r="L52" s="132"/>
      <c r="M52" s="133" t="s">
        <v>0</v>
      </c>
      <c r="N52" s="133"/>
    </row>
    <row r="53" spans="2:14" x14ac:dyDescent="0.25">
      <c r="D53" s="135" t="s">
        <v>235</v>
      </c>
      <c r="E53" s="135"/>
      <c r="F53" s="135"/>
      <c r="G53" s="135"/>
      <c r="H53" s="135"/>
      <c r="I53" s="4" t="s">
        <v>28</v>
      </c>
      <c r="J53" s="7">
        <v>1</v>
      </c>
      <c r="K53" s="136" t="s">
        <v>0</v>
      </c>
      <c r="L53" s="136"/>
      <c r="M53" s="137" t="s">
        <v>0</v>
      </c>
      <c r="N53" s="137"/>
    </row>
    <row r="54" spans="2:14" ht="15.75" thickBot="1" x14ac:dyDescent="0.3">
      <c r="B54" s="9"/>
      <c r="C54" s="9"/>
      <c r="D54" s="133" t="s">
        <v>289</v>
      </c>
      <c r="E54" s="133"/>
      <c r="F54" s="133"/>
      <c r="G54" s="133"/>
      <c r="H54" s="133"/>
      <c r="I54" s="5" t="s">
        <v>4</v>
      </c>
      <c r="J54" s="6">
        <v>13</v>
      </c>
      <c r="K54" s="132" t="s">
        <v>0</v>
      </c>
      <c r="L54" s="132"/>
      <c r="M54" s="133" t="s">
        <v>0</v>
      </c>
      <c r="N54" s="133"/>
    </row>
    <row r="55" spans="2:14" ht="15.75" thickBot="1" x14ac:dyDescent="0.3">
      <c r="B55" s="95"/>
      <c r="C55" s="21"/>
      <c r="D55" s="11" t="s">
        <v>16</v>
      </c>
      <c r="E55" s="11"/>
      <c r="F55" s="11"/>
      <c r="G55" s="11"/>
      <c r="H55" s="11"/>
      <c r="I55" s="11"/>
      <c r="J55" s="11"/>
      <c r="K55" s="12" t="s">
        <v>1</v>
      </c>
      <c r="L55" s="12"/>
      <c r="M55" s="13" t="s">
        <v>0</v>
      </c>
      <c r="N55" s="96"/>
    </row>
    <row r="56" spans="2:14" x14ac:dyDescent="0.25">
      <c r="B56" s="47"/>
      <c r="C56" s="47"/>
      <c r="D56" s="139" t="s">
        <v>169</v>
      </c>
      <c r="E56" s="139"/>
      <c r="F56" s="139"/>
      <c r="G56" s="139"/>
      <c r="H56" s="139"/>
      <c r="I56" s="48"/>
      <c r="J56" s="49"/>
      <c r="K56" s="50"/>
      <c r="L56" s="50"/>
      <c r="M56" s="50"/>
      <c r="N56" s="50"/>
    </row>
    <row r="57" spans="2:14" x14ac:dyDescent="0.25">
      <c r="D57" s="138" t="s">
        <v>243</v>
      </c>
      <c r="E57" s="138"/>
      <c r="F57" s="138"/>
      <c r="G57" s="138"/>
      <c r="H57" s="138"/>
      <c r="I57" s="42" t="s">
        <v>2</v>
      </c>
      <c r="J57" s="42">
        <v>152</v>
      </c>
      <c r="K57" s="136" t="s">
        <v>0</v>
      </c>
      <c r="L57" s="136"/>
      <c r="M57" s="137" t="s">
        <v>0</v>
      </c>
      <c r="N57" s="137"/>
    </row>
    <row r="58" spans="2:14" x14ac:dyDescent="0.25">
      <c r="B58" s="9"/>
      <c r="C58" s="9"/>
      <c r="D58" s="133" t="s">
        <v>41</v>
      </c>
      <c r="E58" s="133"/>
      <c r="F58" s="133"/>
      <c r="G58" s="133"/>
      <c r="H58" s="133"/>
      <c r="I58" s="5" t="s">
        <v>5</v>
      </c>
      <c r="J58" s="6">
        <v>4293</v>
      </c>
      <c r="K58" s="132" t="s">
        <v>0</v>
      </c>
      <c r="L58" s="132"/>
      <c r="M58" s="133" t="s">
        <v>0</v>
      </c>
      <c r="N58" s="133"/>
    </row>
    <row r="59" spans="2:14" x14ac:dyDescent="0.25">
      <c r="D59" s="138" t="s">
        <v>38</v>
      </c>
      <c r="E59" s="138"/>
      <c r="F59" s="138"/>
      <c r="G59" s="138"/>
      <c r="H59" s="138"/>
      <c r="I59" s="42" t="s">
        <v>5</v>
      </c>
      <c r="J59" s="7">
        <v>3157</v>
      </c>
      <c r="K59" s="136" t="s">
        <v>0</v>
      </c>
      <c r="L59" s="136"/>
      <c r="M59" s="137" t="s">
        <v>0</v>
      </c>
      <c r="N59" s="137"/>
    </row>
    <row r="60" spans="2:14" x14ac:dyDescent="0.25">
      <c r="B60" s="9"/>
      <c r="C60" s="9"/>
      <c r="D60" s="133" t="s">
        <v>34</v>
      </c>
      <c r="E60" s="133"/>
      <c r="F60" s="133"/>
      <c r="G60" s="133"/>
      <c r="H60" s="133"/>
      <c r="I60" s="5" t="s">
        <v>5</v>
      </c>
      <c r="J60" s="38">
        <v>65</v>
      </c>
      <c r="K60" s="132" t="s">
        <v>0</v>
      </c>
      <c r="L60" s="132"/>
      <c r="M60" s="133" t="s">
        <v>0</v>
      </c>
      <c r="N60" s="133"/>
    </row>
    <row r="61" spans="2:14" x14ac:dyDescent="0.25">
      <c r="D61" s="138" t="s">
        <v>244</v>
      </c>
      <c r="E61" s="138"/>
      <c r="F61" s="138"/>
      <c r="G61" s="138"/>
      <c r="H61" s="138"/>
      <c r="I61" s="42" t="s">
        <v>15</v>
      </c>
      <c r="J61" s="42">
        <v>30</v>
      </c>
      <c r="K61" s="136" t="s">
        <v>0</v>
      </c>
      <c r="L61" s="136"/>
      <c r="M61" s="137" t="s">
        <v>0</v>
      </c>
      <c r="N61" s="137"/>
    </row>
    <row r="62" spans="2:14" x14ac:dyDescent="0.25">
      <c r="B62" s="9"/>
      <c r="C62" s="9"/>
      <c r="D62" s="133" t="s">
        <v>40</v>
      </c>
      <c r="E62" s="133"/>
      <c r="F62" s="133"/>
      <c r="G62" s="133"/>
      <c r="H62" s="133"/>
      <c r="I62" s="5" t="s">
        <v>15</v>
      </c>
      <c r="J62" s="6">
        <v>6</v>
      </c>
      <c r="K62" s="132" t="s">
        <v>0</v>
      </c>
      <c r="L62" s="132"/>
      <c r="M62" s="133" t="s">
        <v>0</v>
      </c>
      <c r="N62" s="133"/>
    </row>
    <row r="63" spans="2:14" x14ac:dyDescent="0.25">
      <c r="B63" s="47"/>
      <c r="C63" s="47"/>
      <c r="D63" s="131" t="s">
        <v>170</v>
      </c>
      <c r="E63" s="131"/>
      <c r="F63" s="131"/>
      <c r="G63" s="131"/>
      <c r="H63" s="131"/>
      <c r="I63" s="48"/>
      <c r="J63" s="49"/>
      <c r="K63" s="94"/>
      <c r="L63" s="94"/>
      <c r="M63" s="94"/>
      <c r="N63" s="94"/>
    </row>
    <row r="64" spans="2:14" x14ac:dyDescent="0.25">
      <c r="D64" s="138" t="s">
        <v>245</v>
      </c>
      <c r="E64" s="138"/>
      <c r="F64" s="138"/>
      <c r="G64" s="138"/>
      <c r="H64" s="138"/>
      <c r="I64" s="42" t="s">
        <v>2</v>
      </c>
      <c r="J64" s="7">
        <v>404</v>
      </c>
      <c r="K64" s="136" t="s">
        <v>0</v>
      </c>
      <c r="L64" s="136"/>
      <c r="M64" s="137" t="s">
        <v>0</v>
      </c>
      <c r="N64" s="137"/>
    </row>
    <row r="65" spans="1:32" x14ac:dyDescent="0.25">
      <c r="B65" s="9"/>
      <c r="C65" s="9"/>
      <c r="D65" s="133" t="s">
        <v>168</v>
      </c>
      <c r="E65" s="133"/>
      <c r="F65" s="133"/>
      <c r="G65" s="133"/>
      <c r="H65" s="133"/>
      <c r="I65" s="5" t="s">
        <v>4</v>
      </c>
      <c r="J65" s="38">
        <v>2</v>
      </c>
      <c r="K65" s="132" t="s">
        <v>0</v>
      </c>
      <c r="L65" s="132"/>
      <c r="M65" s="133" t="s">
        <v>0</v>
      </c>
      <c r="N65" s="133"/>
    </row>
    <row r="66" spans="1:32" x14ac:dyDescent="0.25">
      <c r="D66" s="138" t="s">
        <v>246</v>
      </c>
      <c r="E66" s="138"/>
      <c r="F66" s="138"/>
      <c r="G66" s="138"/>
      <c r="H66" s="138"/>
      <c r="I66" s="42" t="s">
        <v>4</v>
      </c>
      <c r="J66" s="7">
        <v>2</v>
      </c>
      <c r="K66" s="136" t="s">
        <v>0</v>
      </c>
      <c r="L66" s="136"/>
      <c r="M66" s="137" t="s">
        <v>0</v>
      </c>
      <c r="N66" s="137"/>
    </row>
    <row r="67" spans="1:32" x14ac:dyDescent="0.25">
      <c r="B67" s="9"/>
      <c r="C67" s="9"/>
      <c r="D67" s="133" t="s">
        <v>41</v>
      </c>
      <c r="E67" s="133"/>
      <c r="F67" s="133"/>
      <c r="G67" s="133"/>
      <c r="H67" s="133"/>
      <c r="I67" s="5" t="s">
        <v>5</v>
      </c>
      <c r="J67" s="38">
        <v>235</v>
      </c>
      <c r="K67" s="132" t="s">
        <v>0</v>
      </c>
      <c r="L67" s="132"/>
      <c r="M67" s="133" t="s">
        <v>0</v>
      </c>
      <c r="N67" s="133"/>
    </row>
    <row r="68" spans="1:32" x14ac:dyDescent="0.25">
      <c r="D68" s="138" t="s">
        <v>38</v>
      </c>
      <c r="E68" s="138"/>
      <c r="F68" s="138"/>
      <c r="G68" s="138"/>
      <c r="H68" s="138"/>
      <c r="I68" s="42" t="s">
        <v>5</v>
      </c>
      <c r="J68" s="7">
        <v>7694</v>
      </c>
      <c r="K68" s="136" t="s">
        <v>0</v>
      </c>
      <c r="L68" s="136"/>
      <c r="M68" s="137" t="s">
        <v>0</v>
      </c>
      <c r="N68" s="137"/>
    </row>
    <row r="69" spans="1:32" x14ac:dyDescent="0.25">
      <c r="B69" s="9"/>
      <c r="C69" s="9"/>
      <c r="D69" s="133" t="s">
        <v>34</v>
      </c>
      <c r="E69" s="133"/>
      <c r="F69" s="133"/>
      <c r="G69" s="133"/>
      <c r="H69" s="133"/>
      <c r="I69" s="5" t="s">
        <v>5</v>
      </c>
      <c r="J69" s="6">
        <v>211</v>
      </c>
      <c r="K69" s="132" t="s">
        <v>0</v>
      </c>
      <c r="L69" s="132"/>
      <c r="M69" s="133" t="s">
        <v>0</v>
      </c>
      <c r="N69" s="133"/>
    </row>
    <row r="70" spans="1:32" x14ac:dyDescent="0.25">
      <c r="B70" s="47"/>
      <c r="C70" s="47"/>
      <c r="D70" s="131" t="s">
        <v>171</v>
      </c>
      <c r="E70" s="131"/>
      <c r="F70" s="131"/>
      <c r="G70" s="131"/>
      <c r="H70" s="131"/>
      <c r="I70" s="48"/>
      <c r="J70" s="49"/>
      <c r="K70" s="94"/>
      <c r="L70" s="94"/>
      <c r="M70" s="94"/>
      <c r="N70" s="94"/>
    </row>
    <row r="71" spans="1:32" s="10" customFormat="1" x14ac:dyDescent="0.25">
      <c r="A71"/>
      <c r="B71"/>
      <c r="C71"/>
      <c r="D71" s="138" t="s">
        <v>38</v>
      </c>
      <c r="E71" s="138"/>
      <c r="F71" s="138"/>
      <c r="G71" s="138"/>
      <c r="H71" s="138"/>
      <c r="I71" s="42" t="s">
        <v>5</v>
      </c>
      <c r="J71" s="7">
        <v>2417</v>
      </c>
      <c r="K71" s="136" t="s">
        <v>0</v>
      </c>
      <c r="L71" s="136"/>
      <c r="M71" s="137" t="s">
        <v>0</v>
      </c>
      <c r="N71" s="137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s="10" customFormat="1" x14ac:dyDescent="0.25">
      <c r="A72"/>
      <c r="B72" s="47"/>
      <c r="C72" s="47"/>
      <c r="D72" s="131" t="s">
        <v>247</v>
      </c>
      <c r="E72" s="131"/>
      <c r="F72" s="131"/>
      <c r="G72" s="131"/>
      <c r="H72" s="131"/>
      <c r="I72" s="48"/>
      <c r="J72" s="49"/>
      <c r="K72" s="94"/>
      <c r="L72" s="94"/>
      <c r="M72" s="94"/>
      <c r="N72" s="94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s="10" customFormat="1" x14ac:dyDescent="0.25">
      <c r="A73"/>
      <c r="B73"/>
      <c r="C73"/>
      <c r="D73" s="138" t="s">
        <v>38</v>
      </c>
      <c r="E73" s="138"/>
      <c r="F73" s="138"/>
      <c r="G73" s="138"/>
      <c r="H73" s="138"/>
      <c r="I73" s="42" t="s">
        <v>5</v>
      </c>
      <c r="J73" s="7">
        <v>1579</v>
      </c>
      <c r="K73" s="136" t="s">
        <v>0</v>
      </c>
      <c r="L73" s="136"/>
      <c r="M73" s="137" t="s">
        <v>0</v>
      </c>
      <c r="N73" s="137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s="10" customFormat="1" x14ac:dyDescent="0.25">
      <c r="A74"/>
      <c r="B74" s="47"/>
      <c r="C74" s="47"/>
      <c r="D74" s="131" t="s">
        <v>248</v>
      </c>
      <c r="E74" s="131"/>
      <c r="F74" s="131"/>
      <c r="G74" s="131"/>
      <c r="H74" s="131"/>
      <c r="I74" s="48"/>
      <c r="J74" s="49"/>
      <c r="K74" s="94"/>
      <c r="L74" s="94"/>
      <c r="M74" s="94"/>
      <c r="N74" s="9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s="10" customFormat="1" x14ac:dyDescent="0.25">
      <c r="A75"/>
      <c r="B75"/>
      <c r="C75"/>
      <c r="D75" s="138" t="s">
        <v>38</v>
      </c>
      <c r="E75" s="138"/>
      <c r="F75" s="138"/>
      <c r="G75" s="138"/>
      <c r="H75" s="138"/>
      <c r="I75" s="42" t="s">
        <v>5</v>
      </c>
      <c r="J75" s="7">
        <v>544</v>
      </c>
      <c r="K75" s="136" t="s">
        <v>0</v>
      </c>
      <c r="L75" s="136"/>
      <c r="M75" s="137" t="s">
        <v>0</v>
      </c>
      <c r="N75" s="137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s="10" customFormat="1" x14ac:dyDescent="0.25">
      <c r="A76"/>
      <c r="B76" s="9"/>
      <c r="C76" s="9"/>
      <c r="D76" s="133" t="s">
        <v>41</v>
      </c>
      <c r="E76" s="133"/>
      <c r="F76" s="133"/>
      <c r="G76" s="133"/>
      <c r="H76" s="133"/>
      <c r="I76" s="5" t="s">
        <v>5</v>
      </c>
      <c r="J76" s="38">
        <v>16</v>
      </c>
      <c r="K76" s="132" t="s">
        <v>0</v>
      </c>
      <c r="L76" s="132"/>
      <c r="M76" s="133" t="s">
        <v>0</v>
      </c>
      <c r="N76" s="133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s="10" customFormat="1" x14ac:dyDescent="0.25">
      <c r="A77"/>
      <c r="B77" s="47"/>
      <c r="C77" s="47"/>
      <c r="D77" s="131" t="s">
        <v>172</v>
      </c>
      <c r="E77" s="131"/>
      <c r="F77" s="131"/>
      <c r="G77" s="131"/>
      <c r="H77" s="131"/>
      <c r="I77" s="48"/>
      <c r="J77" s="48"/>
      <c r="K77" s="173"/>
      <c r="L77" s="173"/>
      <c r="M77" s="174"/>
      <c r="N77" s="174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x14ac:dyDescent="0.25">
      <c r="D78" s="138" t="s">
        <v>38</v>
      </c>
      <c r="E78" s="138"/>
      <c r="F78" s="138"/>
      <c r="G78" s="138"/>
      <c r="H78" s="138"/>
      <c r="I78" s="42" t="s">
        <v>5</v>
      </c>
      <c r="J78" s="7">
        <v>6231</v>
      </c>
      <c r="K78" s="136" t="s">
        <v>0</v>
      </c>
      <c r="L78" s="136"/>
      <c r="M78" s="137" t="s">
        <v>0</v>
      </c>
      <c r="N78" s="137"/>
    </row>
    <row r="79" spans="1:32" s="10" customFormat="1" ht="14.25" customHeight="1" x14ac:dyDescent="0.25">
      <c r="A79"/>
      <c r="B79" s="9"/>
      <c r="C79" s="9"/>
      <c r="D79" s="133" t="s">
        <v>41</v>
      </c>
      <c r="E79" s="133"/>
      <c r="F79" s="133"/>
      <c r="G79" s="133"/>
      <c r="H79" s="133"/>
      <c r="I79" s="38" t="s">
        <v>5</v>
      </c>
      <c r="J79" s="38">
        <v>18</v>
      </c>
      <c r="K79" s="132" t="s">
        <v>0</v>
      </c>
      <c r="L79" s="132"/>
      <c r="M79" s="133" t="s">
        <v>0</v>
      </c>
      <c r="N79" s="133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s="10" customFormat="1" ht="14.25" customHeight="1" x14ac:dyDescent="0.25">
      <c r="A80"/>
      <c r="B80"/>
      <c r="C80"/>
      <c r="D80" s="138" t="s">
        <v>167</v>
      </c>
      <c r="E80" s="138"/>
      <c r="F80" s="138"/>
      <c r="G80" s="138"/>
      <c r="H80" s="138"/>
      <c r="I80" s="42" t="s">
        <v>2</v>
      </c>
      <c r="J80" s="42">
        <v>102</v>
      </c>
      <c r="K80" s="136" t="s">
        <v>0</v>
      </c>
      <c r="L80" s="136"/>
      <c r="M80" s="137" t="s">
        <v>0</v>
      </c>
      <c r="N80" s="137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x14ac:dyDescent="0.25">
      <c r="B81" s="9"/>
      <c r="C81" s="9"/>
      <c r="D81" s="133" t="s">
        <v>168</v>
      </c>
      <c r="E81" s="133"/>
      <c r="F81" s="133"/>
      <c r="G81" s="133"/>
      <c r="H81" s="133"/>
      <c r="I81" s="38" t="s">
        <v>4</v>
      </c>
      <c r="J81" s="38">
        <v>2</v>
      </c>
      <c r="K81" s="132" t="s">
        <v>0</v>
      </c>
      <c r="L81" s="132"/>
      <c r="M81" s="133" t="s">
        <v>0</v>
      </c>
      <c r="N81" s="133"/>
    </row>
    <row r="82" spans="1:32" x14ac:dyDescent="0.25">
      <c r="D82" s="138" t="s">
        <v>249</v>
      </c>
      <c r="E82" s="138"/>
      <c r="F82" s="138"/>
      <c r="G82" s="138"/>
      <c r="H82" s="138"/>
      <c r="I82" s="42" t="s">
        <v>15</v>
      </c>
      <c r="J82" s="42">
        <v>0.38</v>
      </c>
      <c r="K82" s="136" t="s">
        <v>0</v>
      </c>
      <c r="L82" s="136"/>
      <c r="M82" s="137" t="s">
        <v>0</v>
      </c>
      <c r="N82" s="137"/>
    </row>
    <row r="83" spans="1:32" s="10" customFormat="1" x14ac:dyDescent="0.25">
      <c r="A83"/>
      <c r="B83" s="47"/>
      <c r="C83" s="47"/>
      <c r="D83" s="131" t="s">
        <v>250</v>
      </c>
      <c r="E83" s="131"/>
      <c r="F83" s="131"/>
      <c r="G83" s="131"/>
      <c r="H83" s="131"/>
      <c r="I83" s="48"/>
      <c r="J83" s="48"/>
      <c r="K83" s="173"/>
      <c r="L83" s="173"/>
      <c r="M83" s="174"/>
      <c r="N83" s="174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x14ac:dyDescent="0.25">
      <c r="D84" s="138" t="s">
        <v>38</v>
      </c>
      <c r="E84" s="138"/>
      <c r="F84" s="138"/>
      <c r="G84" s="138"/>
      <c r="H84" s="138"/>
      <c r="I84" s="42" t="s">
        <v>5</v>
      </c>
      <c r="J84" s="7">
        <v>1254</v>
      </c>
      <c r="K84" s="136" t="s">
        <v>0</v>
      </c>
      <c r="L84" s="136"/>
      <c r="M84" s="137" t="s">
        <v>0</v>
      </c>
      <c r="N84" s="137"/>
    </row>
    <row r="85" spans="1:32" s="10" customFormat="1" ht="14.25" customHeight="1" x14ac:dyDescent="0.25">
      <c r="A85"/>
      <c r="B85" s="9"/>
      <c r="C85" s="9"/>
      <c r="D85" s="133" t="s">
        <v>41</v>
      </c>
      <c r="E85" s="133"/>
      <c r="F85" s="133"/>
      <c r="G85" s="133"/>
      <c r="H85" s="133"/>
      <c r="I85" s="38" t="s">
        <v>5</v>
      </c>
      <c r="J85" s="38">
        <v>23</v>
      </c>
      <c r="K85" s="132" t="s">
        <v>0</v>
      </c>
      <c r="L85" s="132"/>
      <c r="M85" s="133" t="s">
        <v>0</v>
      </c>
      <c r="N85" s="133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s="10" customFormat="1" ht="14.25" customHeight="1" x14ac:dyDescent="0.25">
      <c r="A86"/>
      <c r="B86"/>
      <c r="C86"/>
      <c r="D86" s="138" t="s">
        <v>251</v>
      </c>
      <c r="E86" s="138"/>
      <c r="F86" s="138"/>
      <c r="G86" s="138"/>
      <c r="H86" s="138"/>
      <c r="I86" s="42" t="s">
        <v>2</v>
      </c>
      <c r="J86" s="42">
        <v>99</v>
      </c>
      <c r="K86" s="136" t="s">
        <v>0</v>
      </c>
      <c r="L86" s="136"/>
      <c r="M86" s="137" t="s">
        <v>0</v>
      </c>
      <c r="N86" s="137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x14ac:dyDescent="0.25">
      <c r="B87" s="9"/>
      <c r="C87" s="9"/>
      <c r="D87" s="133" t="s">
        <v>168</v>
      </c>
      <c r="E87" s="133"/>
      <c r="F87" s="133"/>
      <c r="G87" s="133"/>
      <c r="H87" s="133"/>
      <c r="I87" s="38" t="s">
        <v>4</v>
      </c>
      <c r="J87" s="38">
        <v>2</v>
      </c>
      <c r="K87" s="132" t="s">
        <v>0</v>
      </c>
      <c r="L87" s="132"/>
      <c r="M87" s="133" t="s">
        <v>0</v>
      </c>
      <c r="N87" s="133"/>
    </row>
    <row r="88" spans="1:32" s="10" customFormat="1" x14ac:dyDescent="0.25">
      <c r="A88"/>
      <c r="B88" s="47"/>
      <c r="C88" s="47"/>
      <c r="D88" s="131" t="s">
        <v>252</v>
      </c>
      <c r="E88" s="131"/>
      <c r="F88" s="131"/>
      <c r="G88" s="131"/>
      <c r="H88" s="131"/>
      <c r="I88" s="48"/>
      <c r="J88" s="48"/>
      <c r="K88" s="173"/>
      <c r="L88" s="173"/>
      <c r="M88" s="174"/>
      <c r="N88" s="174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x14ac:dyDescent="0.25">
      <c r="D89" s="138" t="s">
        <v>41</v>
      </c>
      <c r="E89" s="138"/>
      <c r="F89" s="138"/>
      <c r="G89" s="138"/>
      <c r="H89" s="138"/>
      <c r="I89" s="42" t="s">
        <v>5</v>
      </c>
      <c r="J89" s="42">
        <v>14</v>
      </c>
      <c r="K89" s="136" t="s">
        <v>0</v>
      </c>
      <c r="L89" s="136"/>
      <c r="M89" s="137" t="s">
        <v>0</v>
      </c>
      <c r="N89" s="137"/>
    </row>
    <row r="90" spans="1:32" s="10" customFormat="1" ht="14.25" customHeight="1" x14ac:dyDescent="0.25">
      <c r="A90"/>
      <c r="B90" s="9"/>
      <c r="C90" s="9"/>
      <c r="D90" s="133" t="s">
        <v>253</v>
      </c>
      <c r="E90" s="133"/>
      <c r="F90" s="133"/>
      <c r="G90" s="133"/>
      <c r="H90" s="133"/>
      <c r="I90" s="38" t="s">
        <v>2</v>
      </c>
      <c r="J90" s="38">
        <v>63</v>
      </c>
      <c r="K90" s="132" t="s">
        <v>0</v>
      </c>
      <c r="L90" s="132"/>
      <c r="M90" s="133" t="s">
        <v>0</v>
      </c>
      <c r="N90" s="133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s="10" customFormat="1" ht="14.25" customHeight="1" x14ac:dyDescent="0.25">
      <c r="A91"/>
      <c r="B91"/>
      <c r="C91"/>
      <c r="D91" s="138" t="s">
        <v>254</v>
      </c>
      <c r="E91" s="138"/>
      <c r="F91" s="138"/>
      <c r="G91" s="138"/>
      <c r="H91" s="138"/>
      <c r="I91" s="42" t="s">
        <v>4</v>
      </c>
      <c r="J91" s="42">
        <v>1</v>
      </c>
      <c r="K91" s="136" t="s">
        <v>0</v>
      </c>
      <c r="L91" s="136"/>
      <c r="M91" s="137" t="s">
        <v>0</v>
      </c>
      <c r="N91" s="137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s="10" customFormat="1" x14ac:dyDescent="0.25">
      <c r="A92"/>
      <c r="B92" s="47"/>
      <c r="C92" s="47"/>
      <c r="D92" s="131" t="s">
        <v>255</v>
      </c>
      <c r="E92" s="131"/>
      <c r="F92" s="131"/>
      <c r="G92" s="131"/>
      <c r="H92" s="131"/>
      <c r="I92" s="48"/>
      <c r="J92" s="48"/>
      <c r="K92" s="173"/>
      <c r="L92" s="173"/>
      <c r="M92" s="174"/>
      <c r="N92" s="174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x14ac:dyDescent="0.25">
      <c r="D93" s="138" t="s">
        <v>38</v>
      </c>
      <c r="E93" s="138"/>
      <c r="F93" s="138"/>
      <c r="G93" s="138"/>
      <c r="H93" s="138"/>
      <c r="I93" s="42" t="s">
        <v>5</v>
      </c>
      <c r="J93" s="42">
        <v>280</v>
      </c>
      <c r="K93" s="136" t="s">
        <v>0</v>
      </c>
      <c r="L93" s="136"/>
      <c r="M93" s="137" t="s">
        <v>0</v>
      </c>
      <c r="N93" s="137"/>
    </row>
    <row r="94" spans="1:32" s="10" customFormat="1" ht="14.25" customHeight="1" x14ac:dyDescent="0.25">
      <c r="A94"/>
      <c r="B94" s="9"/>
      <c r="C94" s="9"/>
      <c r="D94" s="133" t="s">
        <v>41</v>
      </c>
      <c r="E94" s="133"/>
      <c r="F94" s="133"/>
      <c r="G94" s="133"/>
      <c r="H94" s="133"/>
      <c r="I94" s="38" t="s">
        <v>5</v>
      </c>
      <c r="J94" s="38">
        <v>45</v>
      </c>
      <c r="K94" s="132" t="s">
        <v>0</v>
      </c>
      <c r="L94" s="132"/>
      <c r="M94" s="133" t="s">
        <v>0</v>
      </c>
      <c r="N94" s="133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s="10" customFormat="1" ht="14.25" customHeight="1" x14ac:dyDescent="0.25">
      <c r="A95"/>
      <c r="B95"/>
      <c r="C95"/>
      <c r="D95" s="138" t="s">
        <v>256</v>
      </c>
      <c r="E95" s="138"/>
      <c r="F95" s="138"/>
      <c r="G95" s="138"/>
      <c r="H95" s="138"/>
      <c r="I95" s="42" t="s">
        <v>4</v>
      </c>
      <c r="J95" s="42">
        <v>1</v>
      </c>
      <c r="K95" s="136" t="s">
        <v>0</v>
      </c>
      <c r="L95" s="136"/>
      <c r="M95" s="137" t="s">
        <v>0</v>
      </c>
      <c r="N95" s="137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s="10" customFormat="1" x14ac:dyDescent="0.25">
      <c r="A96"/>
      <c r="B96" s="47"/>
      <c r="C96" s="47"/>
      <c r="D96" s="131" t="s">
        <v>257</v>
      </c>
      <c r="E96" s="131"/>
      <c r="F96" s="131"/>
      <c r="G96" s="131"/>
      <c r="H96" s="131"/>
      <c r="I96" s="48"/>
      <c r="J96" s="48"/>
      <c r="K96" s="173"/>
      <c r="L96" s="173"/>
      <c r="M96" s="174"/>
      <c r="N96" s="174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x14ac:dyDescent="0.25">
      <c r="D97" s="138" t="s">
        <v>254</v>
      </c>
      <c r="E97" s="138"/>
      <c r="F97" s="138"/>
      <c r="G97" s="138"/>
      <c r="H97" s="138"/>
      <c r="I97" s="42" t="s">
        <v>4</v>
      </c>
      <c r="J97" s="42">
        <v>1</v>
      </c>
      <c r="K97" s="136" t="s">
        <v>0</v>
      </c>
      <c r="L97" s="136"/>
      <c r="M97" s="137" t="s">
        <v>0</v>
      </c>
      <c r="N97" s="137"/>
    </row>
    <row r="98" spans="1:32" s="10" customFormat="1" ht="14.25" customHeight="1" x14ac:dyDescent="0.25">
      <c r="A98"/>
      <c r="B98" s="9"/>
      <c r="C98" s="9"/>
      <c r="D98" s="133" t="s">
        <v>253</v>
      </c>
      <c r="E98" s="133"/>
      <c r="F98" s="133"/>
      <c r="G98" s="133"/>
      <c r="H98" s="133"/>
      <c r="I98" s="38" t="s">
        <v>2</v>
      </c>
      <c r="J98" s="38">
        <v>304</v>
      </c>
      <c r="K98" s="132" t="s">
        <v>0</v>
      </c>
      <c r="L98" s="132"/>
      <c r="M98" s="133" t="s">
        <v>0</v>
      </c>
      <c r="N98" s="133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s="10" customFormat="1" ht="14.25" customHeight="1" x14ac:dyDescent="0.25">
      <c r="A99"/>
      <c r="B99"/>
      <c r="C99"/>
      <c r="D99" s="138" t="s">
        <v>41</v>
      </c>
      <c r="E99" s="138"/>
      <c r="F99" s="138"/>
      <c r="G99" s="138"/>
      <c r="H99" s="138"/>
      <c r="I99" s="42" t="s">
        <v>5</v>
      </c>
      <c r="J99" s="42">
        <v>14</v>
      </c>
      <c r="K99" s="136" t="s">
        <v>0</v>
      </c>
      <c r="L99" s="136"/>
      <c r="M99" s="137" t="s">
        <v>0</v>
      </c>
      <c r="N99" s="137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x14ac:dyDescent="0.25">
      <c r="B100" s="9"/>
      <c r="C100" s="9"/>
      <c r="D100" s="133" t="s">
        <v>34</v>
      </c>
      <c r="E100" s="133"/>
      <c r="F100" s="133"/>
      <c r="G100" s="133"/>
      <c r="H100" s="133"/>
      <c r="I100" s="38" t="s">
        <v>5</v>
      </c>
      <c r="J100" s="38">
        <v>25</v>
      </c>
      <c r="K100" s="132" t="s">
        <v>0</v>
      </c>
      <c r="L100" s="132"/>
      <c r="M100" s="133" t="s">
        <v>0</v>
      </c>
      <c r="N100" s="133"/>
    </row>
    <row r="101" spans="1:32" s="10" customFormat="1" x14ac:dyDescent="0.25">
      <c r="A101"/>
      <c r="B101" s="47"/>
      <c r="C101" s="47"/>
      <c r="D101" s="131" t="s">
        <v>258</v>
      </c>
      <c r="E101" s="131"/>
      <c r="F101" s="131"/>
      <c r="G101" s="131"/>
      <c r="H101" s="131"/>
      <c r="I101" s="48"/>
      <c r="J101" s="48"/>
      <c r="K101" s="173"/>
      <c r="L101" s="173"/>
      <c r="M101" s="174"/>
      <c r="N101" s="174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x14ac:dyDescent="0.25">
      <c r="D102" s="138" t="s">
        <v>254</v>
      </c>
      <c r="E102" s="138"/>
      <c r="F102" s="138"/>
      <c r="G102" s="138"/>
      <c r="H102" s="138"/>
      <c r="I102" s="42" t="s">
        <v>4</v>
      </c>
      <c r="J102" s="42">
        <v>1</v>
      </c>
      <c r="K102" s="136" t="s">
        <v>0</v>
      </c>
      <c r="L102" s="136"/>
      <c r="M102" s="137" t="s">
        <v>0</v>
      </c>
      <c r="N102" s="137"/>
    </row>
    <row r="103" spans="1:32" s="10" customFormat="1" ht="14.25" customHeight="1" x14ac:dyDescent="0.25">
      <c r="A103"/>
      <c r="B103" s="9"/>
      <c r="C103" s="9"/>
      <c r="D103" s="133" t="s">
        <v>38</v>
      </c>
      <c r="E103" s="133"/>
      <c r="F103" s="133"/>
      <c r="G103" s="133"/>
      <c r="H103" s="133"/>
      <c r="I103" s="38" t="s">
        <v>5</v>
      </c>
      <c r="J103" s="38">
        <v>289</v>
      </c>
      <c r="K103" s="132" t="s">
        <v>0</v>
      </c>
      <c r="L103" s="132"/>
      <c r="M103" s="133" t="s">
        <v>0</v>
      </c>
      <c r="N103" s="13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s="10" customFormat="1" ht="14.25" customHeight="1" x14ac:dyDescent="0.25">
      <c r="A104"/>
      <c r="B104"/>
      <c r="C104"/>
      <c r="D104" s="138" t="s">
        <v>41</v>
      </c>
      <c r="E104" s="138"/>
      <c r="F104" s="138"/>
      <c r="G104" s="138"/>
      <c r="H104" s="138"/>
      <c r="I104" s="42" t="s">
        <v>5</v>
      </c>
      <c r="J104" s="42">
        <v>17</v>
      </c>
      <c r="K104" s="136" t="s">
        <v>0</v>
      </c>
      <c r="L104" s="136"/>
      <c r="M104" s="137" t="s">
        <v>0</v>
      </c>
      <c r="N104" s="137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s="10" customFormat="1" x14ac:dyDescent="0.25">
      <c r="A105"/>
      <c r="B105" s="47"/>
      <c r="C105" s="47"/>
      <c r="D105" s="131" t="s">
        <v>259</v>
      </c>
      <c r="E105" s="131"/>
      <c r="F105" s="131"/>
      <c r="G105" s="131"/>
      <c r="H105" s="131"/>
      <c r="I105" s="48"/>
      <c r="J105" s="48"/>
      <c r="K105" s="173"/>
      <c r="L105" s="173"/>
      <c r="M105" s="174"/>
      <c r="N105" s="174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x14ac:dyDescent="0.25">
      <c r="D106" s="138" t="s">
        <v>38</v>
      </c>
      <c r="E106" s="138"/>
      <c r="F106" s="138"/>
      <c r="G106" s="138"/>
      <c r="H106" s="138"/>
      <c r="I106" s="42" t="s">
        <v>5</v>
      </c>
      <c r="J106" s="42">
        <v>35</v>
      </c>
      <c r="K106" s="136" t="s">
        <v>0</v>
      </c>
      <c r="L106" s="136"/>
      <c r="M106" s="137" t="s">
        <v>0</v>
      </c>
      <c r="N106" s="137"/>
    </row>
    <row r="107" spans="1:32" s="10" customFormat="1" ht="14.25" customHeight="1" x14ac:dyDescent="0.25">
      <c r="A107"/>
      <c r="B107" s="9"/>
      <c r="C107" s="9"/>
      <c r="D107" s="133" t="s">
        <v>41</v>
      </c>
      <c r="E107" s="133"/>
      <c r="F107" s="133"/>
      <c r="G107" s="133"/>
      <c r="H107" s="133"/>
      <c r="I107" s="38" t="s">
        <v>5</v>
      </c>
      <c r="J107" s="38">
        <v>7</v>
      </c>
      <c r="K107" s="132" t="s">
        <v>0</v>
      </c>
      <c r="L107" s="132"/>
      <c r="M107" s="133" t="s">
        <v>0</v>
      </c>
      <c r="N107" s="133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s="10" customFormat="1" ht="14.25" customHeight="1" x14ac:dyDescent="0.25">
      <c r="A108"/>
      <c r="B108"/>
      <c r="C108"/>
      <c r="D108" s="138" t="s">
        <v>256</v>
      </c>
      <c r="E108" s="138"/>
      <c r="F108" s="138"/>
      <c r="G108" s="138"/>
      <c r="H108" s="138"/>
      <c r="I108" s="42" t="s">
        <v>4</v>
      </c>
      <c r="J108" s="42">
        <v>1</v>
      </c>
      <c r="K108" s="136" t="s">
        <v>0</v>
      </c>
      <c r="L108" s="136"/>
      <c r="M108" s="137" t="s">
        <v>0</v>
      </c>
      <c r="N108" s="137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s="10" customFormat="1" x14ac:dyDescent="0.25">
      <c r="A109"/>
      <c r="B109" s="47"/>
      <c r="C109" s="47"/>
      <c r="D109" s="131" t="s">
        <v>260</v>
      </c>
      <c r="E109" s="131"/>
      <c r="F109" s="131"/>
      <c r="G109" s="131"/>
      <c r="H109" s="131"/>
      <c r="I109" s="48"/>
      <c r="J109" s="48"/>
      <c r="K109" s="173"/>
      <c r="L109" s="173"/>
      <c r="M109" s="174"/>
      <c r="N109" s="174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x14ac:dyDescent="0.25">
      <c r="D110" s="138" t="s">
        <v>261</v>
      </c>
      <c r="E110" s="138"/>
      <c r="F110" s="138"/>
      <c r="G110" s="138"/>
      <c r="H110" s="138"/>
      <c r="I110" s="42" t="s">
        <v>2</v>
      </c>
      <c r="J110" s="42">
        <v>126</v>
      </c>
      <c r="K110" s="136" t="s">
        <v>0</v>
      </c>
      <c r="L110" s="136"/>
      <c r="M110" s="137" t="s">
        <v>0</v>
      </c>
      <c r="N110" s="137"/>
    </row>
    <row r="111" spans="1:32" s="10" customFormat="1" ht="14.25" customHeight="1" x14ac:dyDescent="0.25">
      <c r="A111"/>
      <c r="B111" s="9"/>
      <c r="C111" s="9"/>
      <c r="D111" s="133" t="s">
        <v>41</v>
      </c>
      <c r="E111" s="133"/>
      <c r="F111" s="133"/>
      <c r="G111" s="133"/>
      <c r="H111" s="133"/>
      <c r="I111" s="38" t="s">
        <v>5</v>
      </c>
      <c r="J111" s="38">
        <v>16</v>
      </c>
      <c r="K111" s="132" t="s">
        <v>0</v>
      </c>
      <c r="L111" s="132"/>
      <c r="M111" s="133" t="s">
        <v>0</v>
      </c>
      <c r="N111" s="133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s="10" customFormat="1" ht="14.25" customHeight="1" x14ac:dyDescent="0.25">
      <c r="A112"/>
      <c r="B112"/>
      <c r="C112"/>
      <c r="D112" s="138" t="s">
        <v>34</v>
      </c>
      <c r="E112" s="138"/>
      <c r="F112" s="138"/>
      <c r="G112" s="138"/>
      <c r="H112" s="138"/>
      <c r="I112" s="42" t="s">
        <v>5</v>
      </c>
      <c r="J112" s="42">
        <v>18</v>
      </c>
      <c r="K112" s="136" t="s">
        <v>0</v>
      </c>
      <c r="L112" s="136"/>
      <c r="M112" s="137" t="s">
        <v>0</v>
      </c>
      <c r="N112" s="137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x14ac:dyDescent="0.25">
      <c r="B113" s="9"/>
      <c r="C113" s="9"/>
      <c r="D113" s="133" t="s">
        <v>246</v>
      </c>
      <c r="E113" s="133"/>
      <c r="F113" s="133"/>
      <c r="G113" s="133"/>
      <c r="H113" s="133"/>
      <c r="I113" s="38" t="s">
        <v>4</v>
      </c>
      <c r="J113" s="38">
        <v>2</v>
      </c>
      <c r="K113" s="132" t="s">
        <v>0</v>
      </c>
      <c r="L113" s="132"/>
      <c r="M113" s="133" t="s">
        <v>0</v>
      </c>
      <c r="N113" s="133"/>
    </row>
    <row r="114" spans="1:32" x14ac:dyDescent="0.25">
      <c r="D114" s="138" t="s">
        <v>262</v>
      </c>
      <c r="E114" s="138"/>
      <c r="F114" s="138"/>
      <c r="G114" s="138"/>
      <c r="H114" s="138"/>
      <c r="I114" s="42" t="s">
        <v>4</v>
      </c>
      <c r="J114" s="42">
        <v>1</v>
      </c>
      <c r="K114" s="136" t="s">
        <v>0</v>
      </c>
      <c r="L114" s="136"/>
      <c r="M114" s="137" t="s">
        <v>0</v>
      </c>
      <c r="N114" s="137"/>
    </row>
    <row r="115" spans="1:32" s="10" customFormat="1" ht="14.25" customHeight="1" x14ac:dyDescent="0.25">
      <c r="A115"/>
      <c r="B115" s="51"/>
      <c r="C115" s="51"/>
      <c r="D115" s="131" t="s">
        <v>173</v>
      </c>
      <c r="E115" s="131"/>
      <c r="F115" s="131"/>
      <c r="G115" s="131"/>
      <c r="H115" s="131"/>
      <c r="I115" s="48"/>
      <c r="J115" s="48"/>
      <c r="K115" s="176"/>
      <c r="L115" s="176"/>
      <c r="M115" s="177"/>
      <c r="N115" s="177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x14ac:dyDescent="0.25">
      <c r="D116" s="138" t="s">
        <v>263</v>
      </c>
      <c r="E116" s="138"/>
      <c r="F116" s="138"/>
      <c r="G116" s="138"/>
      <c r="H116" s="138"/>
      <c r="I116" s="42" t="s">
        <v>2</v>
      </c>
      <c r="J116" s="42">
        <v>593</v>
      </c>
      <c r="K116" s="136" t="s">
        <v>0</v>
      </c>
      <c r="L116" s="136"/>
      <c r="M116" s="137" t="s">
        <v>0</v>
      </c>
      <c r="N116" s="137"/>
    </row>
    <row r="117" spans="1:32" s="10" customFormat="1" x14ac:dyDescent="0.25">
      <c r="A117"/>
      <c r="B117" s="9"/>
      <c r="C117" s="9"/>
      <c r="D117" s="133" t="s">
        <v>41</v>
      </c>
      <c r="E117" s="133"/>
      <c r="F117" s="133"/>
      <c r="G117" s="133"/>
      <c r="H117" s="133"/>
      <c r="I117" s="38" t="s">
        <v>5</v>
      </c>
      <c r="J117" s="38">
        <v>826</v>
      </c>
      <c r="K117" s="132" t="s">
        <v>0</v>
      </c>
      <c r="L117" s="132"/>
      <c r="M117" s="133" t="s">
        <v>0</v>
      </c>
      <c r="N117" s="133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s="10" customFormat="1" x14ac:dyDescent="0.25">
      <c r="A118"/>
      <c r="B118"/>
      <c r="C118"/>
      <c r="D118" s="138" t="s">
        <v>40</v>
      </c>
      <c r="E118" s="138"/>
      <c r="F118" s="138"/>
      <c r="G118" s="138"/>
      <c r="H118" s="138"/>
      <c r="I118" s="42" t="s">
        <v>15</v>
      </c>
      <c r="J118" s="42">
        <v>7.26</v>
      </c>
      <c r="K118" s="136" t="s">
        <v>0</v>
      </c>
      <c r="L118" s="136"/>
      <c r="M118" s="137" t="s">
        <v>0</v>
      </c>
      <c r="N118" s="137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s="10" customFormat="1" x14ac:dyDescent="0.25">
      <c r="A119"/>
      <c r="B119" s="9"/>
      <c r="C119" s="9"/>
      <c r="D119" s="133" t="s">
        <v>38</v>
      </c>
      <c r="E119" s="133"/>
      <c r="F119" s="133"/>
      <c r="G119" s="133"/>
      <c r="H119" s="133"/>
      <c r="I119" s="38" t="s">
        <v>5</v>
      </c>
      <c r="J119" s="6">
        <v>16947</v>
      </c>
      <c r="K119" s="132" t="s">
        <v>0</v>
      </c>
      <c r="L119" s="132"/>
      <c r="M119" s="133" t="s">
        <v>0</v>
      </c>
      <c r="N119" s="133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x14ac:dyDescent="0.25">
      <c r="D120" s="138" t="s">
        <v>174</v>
      </c>
      <c r="E120" s="138"/>
      <c r="F120" s="138"/>
      <c r="G120" s="138"/>
      <c r="H120" s="138"/>
      <c r="I120" s="42" t="s">
        <v>5</v>
      </c>
      <c r="J120" s="42">
        <v>53</v>
      </c>
      <c r="K120" s="136" t="s">
        <v>0</v>
      </c>
      <c r="L120" s="136"/>
      <c r="M120" s="137" t="s">
        <v>0</v>
      </c>
      <c r="N120" s="137"/>
    </row>
    <row r="121" spans="1:32" x14ac:dyDescent="0.25">
      <c r="B121" s="9"/>
      <c r="C121" s="9"/>
      <c r="D121" s="133" t="s">
        <v>237</v>
      </c>
      <c r="E121" s="133"/>
      <c r="F121" s="133"/>
      <c r="G121" s="133"/>
      <c r="H121" s="133"/>
      <c r="I121" s="38" t="s">
        <v>2</v>
      </c>
      <c r="J121" s="6">
        <v>1618</v>
      </c>
      <c r="K121" s="132" t="s">
        <v>0</v>
      </c>
      <c r="L121" s="132"/>
      <c r="M121" s="133" t="s">
        <v>0</v>
      </c>
      <c r="N121" s="133"/>
    </row>
    <row r="122" spans="1:32" s="10" customFormat="1" ht="14.25" customHeight="1" thickBot="1" x14ac:dyDescent="0.3">
      <c r="A122"/>
      <c r="B122"/>
      <c r="C122"/>
      <c r="D122" s="138" t="s">
        <v>175</v>
      </c>
      <c r="E122" s="138"/>
      <c r="F122" s="138"/>
      <c r="G122" s="138"/>
      <c r="H122" s="138"/>
      <c r="I122" s="42" t="s">
        <v>4</v>
      </c>
      <c r="J122" s="42">
        <v>2</v>
      </c>
      <c r="K122" s="136" t="s">
        <v>0</v>
      </c>
      <c r="L122" s="136"/>
      <c r="M122" s="137" t="s">
        <v>0</v>
      </c>
      <c r="N122" s="137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s="9" customFormat="1" ht="15.75" thickBot="1" x14ac:dyDescent="0.3">
      <c r="A123"/>
      <c r="B123" s="3"/>
      <c r="C123" s="21"/>
      <c r="D123" s="11" t="s">
        <v>54</v>
      </c>
      <c r="E123" s="11"/>
      <c r="F123" s="11"/>
      <c r="G123" s="11"/>
      <c r="H123" s="11"/>
      <c r="I123" s="11"/>
      <c r="J123" s="11"/>
      <c r="K123" s="12" t="s">
        <v>1</v>
      </c>
      <c r="L123" s="12"/>
      <c r="M123" s="13" t="s">
        <v>0</v>
      </c>
      <c r="N123" s="14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s="10" customFormat="1" x14ac:dyDescent="0.25">
      <c r="A124"/>
      <c r="B124" s="41"/>
      <c r="C124" s="41"/>
      <c r="D124" s="138" t="s">
        <v>273</v>
      </c>
      <c r="E124" s="138"/>
      <c r="F124" s="138"/>
      <c r="G124" s="138"/>
      <c r="H124" s="138"/>
      <c r="I124" s="42" t="s">
        <v>2</v>
      </c>
      <c r="J124" s="7">
        <v>7613</v>
      </c>
      <c r="K124" s="150" t="s">
        <v>0</v>
      </c>
      <c r="L124" s="150"/>
      <c r="M124" s="151" t="s">
        <v>0</v>
      </c>
      <c r="N124" s="151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s="9" customFormat="1" x14ac:dyDescent="0.25">
      <c r="A125"/>
      <c r="B125" s="37"/>
      <c r="C125" s="37"/>
      <c r="D125" s="148" t="s">
        <v>274</v>
      </c>
      <c r="E125" s="148"/>
      <c r="F125" s="148"/>
      <c r="G125" s="148"/>
      <c r="H125" s="148"/>
      <c r="I125" s="38" t="s">
        <v>2</v>
      </c>
      <c r="J125" s="6">
        <v>1880</v>
      </c>
      <c r="K125" s="149" t="s">
        <v>0</v>
      </c>
      <c r="L125" s="149"/>
      <c r="M125" s="148" t="s">
        <v>0</v>
      </c>
      <c r="N125" s="148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s="10" customFormat="1" x14ac:dyDescent="0.25">
      <c r="A126"/>
      <c r="B126" s="41"/>
      <c r="C126" s="41"/>
      <c r="D126" s="138" t="s">
        <v>13</v>
      </c>
      <c r="E126" s="138"/>
      <c r="F126" s="138"/>
      <c r="G126" s="138"/>
      <c r="H126" s="138"/>
      <c r="I126" s="42" t="s">
        <v>4</v>
      </c>
      <c r="J126" s="7">
        <v>38</v>
      </c>
      <c r="K126" s="150" t="s">
        <v>0</v>
      </c>
      <c r="L126" s="150"/>
      <c r="M126" s="151" t="s">
        <v>0</v>
      </c>
      <c r="N126" s="151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s="10" customFormat="1" x14ac:dyDescent="0.25">
      <c r="A127"/>
      <c r="B127" s="37"/>
      <c r="C127" s="37"/>
      <c r="D127" s="148" t="s">
        <v>275</v>
      </c>
      <c r="E127" s="148"/>
      <c r="F127" s="148"/>
      <c r="G127" s="148"/>
      <c r="H127" s="148"/>
      <c r="I127" s="38" t="s">
        <v>4</v>
      </c>
      <c r="J127" s="6">
        <v>14</v>
      </c>
      <c r="K127" s="149" t="s">
        <v>0</v>
      </c>
      <c r="L127" s="149"/>
      <c r="M127" s="148" t="s">
        <v>0</v>
      </c>
      <c r="N127" s="148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s="9" customFormat="1" x14ac:dyDescent="0.25">
      <c r="A128"/>
      <c r="B128" s="41"/>
      <c r="C128" s="41"/>
      <c r="D128" s="138" t="s">
        <v>12</v>
      </c>
      <c r="E128" s="138"/>
      <c r="F128" s="138"/>
      <c r="G128" s="138"/>
      <c r="H128" s="138"/>
      <c r="I128" s="42" t="s">
        <v>4</v>
      </c>
      <c r="J128" s="7">
        <v>19</v>
      </c>
      <c r="K128" s="150" t="s">
        <v>0</v>
      </c>
      <c r="L128" s="150"/>
      <c r="M128" s="151" t="s">
        <v>0</v>
      </c>
      <c r="N128" s="151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s="9" customFormat="1" x14ac:dyDescent="0.25">
      <c r="A129"/>
      <c r="B129" s="37"/>
      <c r="C129" s="37"/>
      <c r="D129" s="148" t="s">
        <v>11</v>
      </c>
      <c r="E129" s="148"/>
      <c r="F129" s="148"/>
      <c r="G129" s="148"/>
      <c r="H129" s="148"/>
      <c r="I129" s="38" t="s">
        <v>10</v>
      </c>
      <c r="J129" s="6">
        <v>3.11</v>
      </c>
      <c r="K129" s="149" t="s">
        <v>0</v>
      </c>
      <c r="L129" s="149"/>
      <c r="M129" s="148" t="s">
        <v>0</v>
      </c>
      <c r="N129" s="148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s="9" customFormat="1" x14ac:dyDescent="0.25">
      <c r="A130"/>
      <c r="B130" s="41"/>
      <c r="C130" s="41"/>
      <c r="D130" s="138" t="s">
        <v>176</v>
      </c>
      <c r="E130" s="138"/>
      <c r="F130" s="138"/>
      <c r="G130" s="138"/>
      <c r="H130" s="138"/>
      <c r="I130" s="42" t="s">
        <v>4</v>
      </c>
      <c r="J130" s="7">
        <v>3</v>
      </c>
      <c r="K130" s="150" t="s">
        <v>0</v>
      </c>
      <c r="L130" s="150"/>
      <c r="M130" s="151" t="s">
        <v>0</v>
      </c>
      <c r="N130" s="151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s="9" customFormat="1" x14ac:dyDescent="0.25">
      <c r="A131"/>
      <c r="B131" s="37"/>
      <c r="C131" s="37"/>
      <c r="D131" s="148" t="s">
        <v>276</v>
      </c>
      <c r="E131" s="148"/>
      <c r="F131" s="148"/>
      <c r="G131" s="148"/>
      <c r="H131" s="148"/>
      <c r="I131" s="38" t="s">
        <v>4</v>
      </c>
      <c r="J131" s="6">
        <v>2</v>
      </c>
      <c r="K131" s="149" t="s">
        <v>0</v>
      </c>
      <c r="L131" s="149"/>
      <c r="M131" s="148" t="s">
        <v>0</v>
      </c>
      <c r="N131" s="148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s="9" customFormat="1" x14ac:dyDescent="0.25">
      <c r="A132"/>
      <c r="B132" s="41"/>
      <c r="C132" s="41"/>
      <c r="D132" s="138" t="s">
        <v>64</v>
      </c>
      <c r="E132" s="138"/>
      <c r="F132" s="138"/>
      <c r="G132" s="138"/>
      <c r="H132" s="138"/>
      <c r="I132" s="42" t="s">
        <v>4</v>
      </c>
      <c r="J132" s="7">
        <v>36</v>
      </c>
      <c r="K132" s="150" t="s">
        <v>0</v>
      </c>
      <c r="L132" s="150"/>
      <c r="M132" s="151" t="s">
        <v>0</v>
      </c>
      <c r="N132" s="151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s="9" customFormat="1" x14ac:dyDescent="0.25">
      <c r="A133"/>
      <c r="B133" s="37"/>
      <c r="C133" s="37"/>
      <c r="D133" s="148" t="s">
        <v>63</v>
      </c>
      <c r="E133" s="148"/>
      <c r="F133" s="148"/>
      <c r="G133" s="148"/>
      <c r="H133" s="148"/>
      <c r="I133" s="38" t="s">
        <v>4</v>
      </c>
      <c r="J133" s="6">
        <v>54</v>
      </c>
      <c r="K133" s="149" t="s">
        <v>0</v>
      </c>
      <c r="L133" s="149"/>
      <c r="M133" s="148" t="s">
        <v>0</v>
      </c>
      <c r="N133" s="148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s="9" customFormat="1" x14ac:dyDescent="0.25">
      <c r="A134"/>
      <c r="B134" s="41"/>
      <c r="C134" s="41"/>
      <c r="D134" s="138" t="s">
        <v>177</v>
      </c>
      <c r="E134" s="138"/>
      <c r="F134" s="138"/>
      <c r="G134" s="138"/>
      <c r="H134" s="138"/>
      <c r="I134" s="42" t="s">
        <v>4</v>
      </c>
      <c r="J134" s="7">
        <v>9</v>
      </c>
      <c r="K134" s="150" t="s">
        <v>0</v>
      </c>
      <c r="L134" s="150"/>
      <c r="M134" s="151" t="s">
        <v>0</v>
      </c>
      <c r="N134" s="151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s="9" customFormat="1" x14ac:dyDescent="0.25">
      <c r="A135"/>
      <c r="B135" s="37"/>
      <c r="C135" s="37"/>
      <c r="D135" s="148" t="s">
        <v>178</v>
      </c>
      <c r="E135" s="148"/>
      <c r="F135" s="148"/>
      <c r="G135" s="148"/>
      <c r="H135" s="148"/>
      <c r="I135" s="38" t="s">
        <v>4</v>
      </c>
      <c r="J135" s="6">
        <v>16</v>
      </c>
      <c r="K135" s="149" t="s">
        <v>0</v>
      </c>
      <c r="L135" s="149"/>
      <c r="M135" s="148" t="s">
        <v>0</v>
      </c>
      <c r="N135" s="148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s="9" customFormat="1" x14ac:dyDescent="0.25">
      <c r="A136"/>
      <c r="B136" s="41"/>
      <c r="C136" s="41"/>
      <c r="D136" s="138" t="s">
        <v>277</v>
      </c>
      <c r="E136" s="138"/>
      <c r="F136" s="138"/>
      <c r="G136" s="138"/>
      <c r="H136" s="138"/>
      <c r="I136" s="42" t="s">
        <v>4</v>
      </c>
      <c r="J136" s="7">
        <v>1</v>
      </c>
      <c r="K136" s="150" t="s">
        <v>0</v>
      </c>
      <c r="L136" s="150"/>
      <c r="M136" s="151" t="s">
        <v>0</v>
      </c>
      <c r="N136" s="151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s="9" customFormat="1" x14ac:dyDescent="0.25">
      <c r="A137"/>
      <c r="B137" s="37"/>
      <c r="C137" s="37"/>
      <c r="D137" s="148" t="s">
        <v>9</v>
      </c>
      <c r="E137" s="148"/>
      <c r="F137" s="148"/>
      <c r="G137" s="148"/>
      <c r="H137" s="148"/>
      <c r="I137" s="38" t="s">
        <v>2</v>
      </c>
      <c r="J137" s="6">
        <v>9493</v>
      </c>
      <c r="K137" s="149" t="s">
        <v>0</v>
      </c>
      <c r="L137" s="149"/>
      <c r="M137" s="148" t="s">
        <v>0</v>
      </c>
      <c r="N137" s="148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s="10" customFormat="1" x14ac:dyDescent="0.25">
      <c r="A138"/>
      <c r="B138" s="41"/>
      <c r="C138" s="41"/>
      <c r="D138" s="138" t="s">
        <v>8</v>
      </c>
      <c r="E138" s="138"/>
      <c r="F138" s="138"/>
      <c r="G138" s="138"/>
      <c r="H138" s="138"/>
      <c r="I138" s="42" t="s">
        <v>4</v>
      </c>
      <c r="J138" s="7">
        <v>206</v>
      </c>
      <c r="K138" s="150" t="s">
        <v>0</v>
      </c>
      <c r="L138" s="150"/>
      <c r="M138" s="151" t="s">
        <v>0</v>
      </c>
      <c r="N138" s="151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s="9" customFormat="1" x14ac:dyDescent="0.25">
      <c r="A139"/>
      <c r="B139" s="37"/>
      <c r="C139" s="37"/>
      <c r="D139" s="148" t="s">
        <v>179</v>
      </c>
      <c r="E139" s="148"/>
      <c r="F139" s="148"/>
      <c r="G139" s="148"/>
      <c r="H139" s="148"/>
      <c r="I139" s="38" t="s">
        <v>4</v>
      </c>
      <c r="J139" s="6">
        <v>1</v>
      </c>
      <c r="K139" s="149" t="s">
        <v>0</v>
      </c>
      <c r="L139" s="149"/>
      <c r="M139" s="148" t="s">
        <v>0</v>
      </c>
      <c r="N139" s="148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s="10" customFormat="1" x14ac:dyDescent="0.25">
      <c r="A140"/>
      <c r="B140" s="41"/>
      <c r="C140" s="41"/>
      <c r="D140" s="138" t="s">
        <v>14</v>
      </c>
      <c r="E140" s="138"/>
      <c r="F140" s="138"/>
      <c r="G140" s="138"/>
      <c r="H140" s="138"/>
      <c r="I140" s="42" t="s">
        <v>4</v>
      </c>
      <c r="J140" s="7">
        <v>2</v>
      </c>
      <c r="K140" s="150" t="s">
        <v>0</v>
      </c>
      <c r="L140" s="150"/>
      <c r="M140" s="151" t="s">
        <v>0</v>
      </c>
      <c r="N140" s="151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s="10" customFormat="1" ht="15.75" thickBot="1" x14ac:dyDescent="0.3">
      <c r="A141"/>
      <c r="B141" s="37"/>
      <c r="C141" s="37"/>
      <c r="D141" s="148" t="s">
        <v>180</v>
      </c>
      <c r="E141" s="148"/>
      <c r="F141" s="148"/>
      <c r="G141" s="148"/>
      <c r="H141" s="148"/>
      <c r="I141" s="38" t="s">
        <v>4</v>
      </c>
      <c r="J141" s="6">
        <v>1</v>
      </c>
      <c r="K141" s="149" t="s">
        <v>0</v>
      </c>
      <c r="L141" s="149"/>
      <c r="M141" s="148" t="s">
        <v>0</v>
      </c>
      <c r="N141" s="148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ht="15.75" thickBot="1" x14ac:dyDescent="0.3">
      <c r="B142" s="3"/>
      <c r="C142" s="21"/>
      <c r="D142" s="11" t="s">
        <v>66</v>
      </c>
      <c r="E142" s="11"/>
      <c r="F142" s="11"/>
      <c r="G142" s="11"/>
      <c r="H142" s="11"/>
      <c r="I142" s="11"/>
      <c r="J142" s="11"/>
      <c r="K142" s="12" t="s">
        <v>1</v>
      </c>
      <c r="L142" s="12"/>
      <c r="M142" s="13" t="s">
        <v>0</v>
      </c>
      <c r="N142" s="14"/>
    </row>
    <row r="143" spans="1:32" s="9" customFormat="1" x14ac:dyDescent="0.25">
      <c r="A143"/>
      <c r="B143" s="41"/>
      <c r="C143" s="41"/>
      <c r="D143" s="138" t="s">
        <v>264</v>
      </c>
      <c r="E143" s="138"/>
      <c r="F143" s="138"/>
      <c r="G143" s="138"/>
      <c r="H143" s="138"/>
      <c r="I143" s="42" t="s">
        <v>5</v>
      </c>
      <c r="J143" s="7">
        <v>37681</v>
      </c>
      <c r="K143" s="150" t="s">
        <v>0</v>
      </c>
      <c r="L143" s="150"/>
      <c r="M143" s="151" t="s">
        <v>0</v>
      </c>
      <c r="N143" s="151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s="9" customFormat="1" x14ac:dyDescent="0.25">
      <c r="A144"/>
      <c r="B144" s="37"/>
      <c r="C144" s="37"/>
      <c r="D144" s="148" t="s">
        <v>51</v>
      </c>
      <c r="E144" s="148"/>
      <c r="F144" s="148"/>
      <c r="G144" s="148"/>
      <c r="H144" s="148"/>
      <c r="I144" s="38" t="s">
        <v>53</v>
      </c>
      <c r="J144" s="6">
        <v>6422</v>
      </c>
      <c r="K144" s="149" t="s">
        <v>0</v>
      </c>
      <c r="L144" s="149"/>
      <c r="M144" s="148" t="s">
        <v>0</v>
      </c>
      <c r="N144" s="148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s="9" customFormat="1" x14ac:dyDescent="0.25">
      <c r="A145"/>
      <c r="B145" s="41"/>
      <c r="C145" s="41"/>
      <c r="D145" s="138" t="s">
        <v>52</v>
      </c>
      <c r="E145" s="138"/>
      <c r="F145" s="138"/>
      <c r="G145" s="138"/>
      <c r="H145" s="138"/>
      <c r="I145" s="42" t="s">
        <v>53</v>
      </c>
      <c r="J145" s="7">
        <v>3211</v>
      </c>
      <c r="K145" s="150" t="s">
        <v>0</v>
      </c>
      <c r="L145" s="150"/>
      <c r="M145" s="151" t="s">
        <v>0</v>
      </c>
      <c r="N145" s="151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s="10" customFormat="1" x14ac:dyDescent="0.25">
      <c r="A146"/>
      <c r="B146" s="37"/>
      <c r="C146" s="37"/>
      <c r="D146" s="148" t="s">
        <v>265</v>
      </c>
      <c r="E146" s="148"/>
      <c r="F146" s="148"/>
      <c r="G146" s="148"/>
      <c r="H146" s="148"/>
      <c r="I146" s="38" t="s">
        <v>5</v>
      </c>
      <c r="J146" s="6">
        <v>37681</v>
      </c>
      <c r="K146" s="149" t="s">
        <v>0</v>
      </c>
      <c r="L146" s="149"/>
      <c r="M146" s="148" t="s">
        <v>0</v>
      </c>
      <c r="N146" s="148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s="10" customFormat="1" x14ac:dyDescent="0.25">
      <c r="A147"/>
      <c r="B147" s="41"/>
      <c r="C147" s="41"/>
      <c r="D147" s="138" t="s">
        <v>58</v>
      </c>
      <c r="E147" s="138"/>
      <c r="F147" s="138"/>
      <c r="G147" s="138"/>
      <c r="H147" s="138"/>
      <c r="I147" s="42" t="s">
        <v>5</v>
      </c>
      <c r="J147" s="7">
        <v>32110</v>
      </c>
      <c r="K147" s="150" t="s">
        <v>0</v>
      </c>
      <c r="L147" s="150"/>
      <c r="M147" s="151" t="s">
        <v>0</v>
      </c>
      <c r="N147" s="151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s="9" customFormat="1" x14ac:dyDescent="0.25">
      <c r="A148"/>
      <c r="B148" s="37"/>
      <c r="C148" s="37"/>
      <c r="D148" s="148" t="s">
        <v>61</v>
      </c>
      <c r="E148" s="148"/>
      <c r="F148" s="148"/>
      <c r="G148" s="148"/>
      <c r="H148" s="148"/>
      <c r="I148" s="38" t="s">
        <v>10</v>
      </c>
      <c r="J148" s="6">
        <v>706</v>
      </c>
      <c r="K148" s="149" t="s">
        <v>0</v>
      </c>
      <c r="L148" s="149"/>
      <c r="M148" s="148" t="s">
        <v>0</v>
      </c>
      <c r="N148" s="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s="9" customFormat="1" x14ac:dyDescent="0.25">
      <c r="A149"/>
      <c r="B149" s="41"/>
      <c r="C149" s="41"/>
      <c r="D149" s="138" t="s">
        <v>183</v>
      </c>
      <c r="E149" s="138"/>
      <c r="F149" s="138"/>
      <c r="G149" s="138"/>
      <c r="H149" s="138"/>
      <c r="I149" s="42" t="s">
        <v>2</v>
      </c>
      <c r="J149" s="7">
        <v>17808</v>
      </c>
      <c r="K149" s="150" t="s">
        <v>0</v>
      </c>
      <c r="L149" s="150"/>
      <c r="M149" s="151" t="s">
        <v>0</v>
      </c>
      <c r="N149" s="151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s="9" customFormat="1" x14ac:dyDescent="0.25">
      <c r="A150"/>
      <c r="B150" s="37"/>
      <c r="C150" s="37"/>
      <c r="D150" s="148" t="s">
        <v>181</v>
      </c>
      <c r="E150" s="148"/>
      <c r="F150" s="148"/>
      <c r="G150" s="148"/>
      <c r="H150" s="148"/>
      <c r="I150" s="38" t="s">
        <v>2</v>
      </c>
      <c r="J150" s="6">
        <v>283</v>
      </c>
      <c r="K150" s="149" t="s">
        <v>0</v>
      </c>
      <c r="L150" s="149"/>
      <c r="M150" s="148" t="s">
        <v>0</v>
      </c>
      <c r="N150" s="148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s="9" customFormat="1" x14ac:dyDescent="0.25">
      <c r="A151"/>
      <c r="B151" s="41"/>
      <c r="C151" s="41"/>
      <c r="D151" s="138" t="s">
        <v>59</v>
      </c>
      <c r="E151" s="138"/>
      <c r="F151" s="138"/>
      <c r="G151" s="138"/>
      <c r="H151" s="138"/>
      <c r="I151" s="42" t="s">
        <v>4</v>
      </c>
      <c r="J151" s="7">
        <v>12</v>
      </c>
      <c r="K151" s="150" t="s">
        <v>0</v>
      </c>
      <c r="L151" s="150"/>
      <c r="M151" s="151" t="s">
        <v>0</v>
      </c>
      <c r="N151" s="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s="9" customFormat="1" x14ac:dyDescent="0.25">
      <c r="A152"/>
      <c r="B152" s="37"/>
      <c r="C152" s="37"/>
      <c r="D152" s="148" t="s">
        <v>7</v>
      </c>
      <c r="E152" s="148"/>
      <c r="F152" s="148"/>
      <c r="G152" s="148"/>
      <c r="H152" s="148"/>
      <c r="I152" s="38" t="s">
        <v>4</v>
      </c>
      <c r="J152" s="6">
        <v>18</v>
      </c>
      <c r="K152" s="149" t="s">
        <v>0</v>
      </c>
      <c r="L152" s="149"/>
      <c r="M152" s="148" t="s">
        <v>0</v>
      </c>
      <c r="N152" s="148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s="9" customFormat="1" x14ac:dyDescent="0.25">
      <c r="A153"/>
      <c r="B153" s="41"/>
      <c r="C153" s="41"/>
      <c r="D153" s="138" t="s">
        <v>60</v>
      </c>
      <c r="E153" s="138"/>
      <c r="F153" s="138"/>
      <c r="G153" s="138"/>
      <c r="H153" s="138"/>
      <c r="I153" s="42" t="s">
        <v>4</v>
      </c>
      <c r="J153" s="7">
        <v>30</v>
      </c>
      <c r="K153" s="150" t="s">
        <v>0</v>
      </c>
      <c r="L153" s="150"/>
      <c r="M153" s="151" t="s">
        <v>0</v>
      </c>
      <c r="N153" s="151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x14ac:dyDescent="0.25">
      <c r="B154" s="37"/>
      <c r="C154" s="37"/>
      <c r="D154" s="148" t="s">
        <v>35</v>
      </c>
      <c r="E154" s="148"/>
      <c r="F154" s="148"/>
      <c r="G154" s="148"/>
      <c r="H154" s="148"/>
      <c r="I154" s="38" t="s">
        <v>4</v>
      </c>
      <c r="J154" s="6">
        <v>16</v>
      </c>
      <c r="K154" s="149" t="s">
        <v>0</v>
      </c>
      <c r="L154" s="149"/>
      <c r="M154" s="148" t="s">
        <v>0</v>
      </c>
      <c r="N154" s="148"/>
    </row>
    <row r="155" spans="1:32" x14ac:dyDescent="0.25">
      <c r="B155" s="41"/>
      <c r="C155" s="41"/>
      <c r="D155" s="138" t="s">
        <v>266</v>
      </c>
      <c r="E155" s="138"/>
      <c r="F155" s="138"/>
      <c r="G155" s="138"/>
      <c r="H155" s="138"/>
      <c r="I155" s="42" t="s">
        <v>2</v>
      </c>
      <c r="J155" s="7">
        <v>558</v>
      </c>
      <c r="K155" s="150" t="s">
        <v>0</v>
      </c>
      <c r="L155" s="150"/>
      <c r="M155" s="151" t="s">
        <v>0</v>
      </c>
      <c r="N155" s="151"/>
    </row>
    <row r="156" spans="1:32" x14ac:dyDescent="0.25">
      <c r="B156" s="37"/>
      <c r="C156" s="37"/>
      <c r="D156" s="148" t="s">
        <v>267</v>
      </c>
      <c r="E156" s="148"/>
      <c r="F156" s="148"/>
      <c r="G156" s="148"/>
      <c r="H156" s="148"/>
      <c r="I156" s="38" t="s">
        <v>4</v>
      </c>
      <c r="J156" s="6">
        <v>1</v>
      </c>
      <c r="K156" s="149" t="s">
        <v>0</v>
      </c>
      <c r="L156" s="149"/>
      <c r="M156" s="148" t="s">
        <v>0</v>
      </c>
      <c r="N156" s="148"/>
    </row>
    <row r="157" spans="1:32" x14ac:dyDescent="0.25">
      <c r="B157" s="41"/>
      <c r="C157" s="41"/>
      <c r="D157" s="138" t="s">
        <v>268</v>
      </c>
      <c r="E157" s="138"/>
      <c r="F157" s="138"/>
      <c r="G157" s="138"/>
      <c r="H157" s="138"/>
      <c r="I157" s="42" t="s">
        <v>2</v>
      </c>
      <c r="J157" s="7">
        <v>78</v>
      </c>
      <c r="K157" s="150" t="s">
        <v>0</v>
      </c>
      <c r="L157" s="150"/>
      <c r="M157" s="151" t="s">
        <v>0</v>
      </c>
      <c r="N157" s="151"/>
    </row>
    <row r="158" spans="1:32" x14ac:dyDescent="0.25">
      <c r="B158" s="37"/>
      <c r="C158" s="37"/>
      <c r="D158" s="148" t="s">
        <v>269</v>
      </c>
      <c r="E158" s="148"/>
      <c r="F158" s="148"/>
      <c r="G158" s="148"/>
      <c r="H158" s="148"/>
      <c r="I158" s="38" t="s">
        <v>2</v>
      </c>
      <c r="J158" s="6">
        <v>150</v>
      </c>
      <c r="K158" s="149" t="s">
        <v>0</v>
      </c>
      <c r="L158" s="149"/>
      <c r="M158" s="148" t="s">
        <v>0</v>
      </c>
      <c r="N158" s="148"/>
    </row>
    <row r="159" spans="1:32" x14ac:dyDescent="0.25">
      <c r="B159" s="41"/>
      <c r="C159" s="41"/>
      <c r="D159" s="138" t="s">
        <v>270</v>
      </c>
      <c r="E159" s="138"/>
      <c r="F159" s="138"/>
      <c r="G159" s="138"/>
      <c r="H159" s="138"/>
      <c r="I159" s="42" t="s">
        <v>271</v>
      </c>
      <c r="J159" s="7">
        <v>1</v>
      </c>
      <c r="K159" s="150" t="s">
        <v>0</v>
      </c>
      <c r="L159" s="150"/>
      <c r="M159" s="151" t="s">
        <v>0</v>
      </c>
      <c r="N159" s="151"/>
    </row>
    <row r="160" spans="1:32" ht="15.75" thickBot="1" x14ac:dyDescent="0.3">
      <c r="B160" s="37"/>
      <c r="C160" s="37"/>
      <c r="D160" s="148" t="s">
        <v>272</v>
      </c>
      <c r="E160" s="148"/>
      <c r="F160" s="148"/>
      <c r="G160" s="148"/>
      <c r="H160" s="148"/>
      <c r="I160" s="38" t="s">
        <v>4</v>
      </c>
      <c r="J160" s="6">
        <v>2</v>
      </c>
      <c r="K160" s="149" t="s">
        <v>0</v>
      </c>
      <c r="L160" s="149"/>
      <c r="M160" s="148" t="s">
        <v>0</v>
      </c>
      <c r="N160" s="148"/>
    </row>
    <row r="161" spans="1:32" s="9" customFormat="1" ht="15.75" thickBot="1" x14ac:dyDescent="0.3">
      <c r="A161"/>
      <c r="B161" s="3"/>
      <c r="C161" s="21"/>
      <c r="D161" s="11" t="s">
        <v>6</v>
      </c>
      <c r="E161" s="11"/>
      <c r="F161" s="11"/>
      <c r="G161" s="11"/>
      <c r="H161" s="11"/>
      <c r="I161" s="11"/>
      <c r="J161" s="11"/>
      <c r="K161" s="12" t="s">
        <v>1</v>
      </c>
      <c r="L161" s="12"/>
      <c r="M161" s="13" t="s">
        <v>0</v>
      </c>
      <c r="N161" s="14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s="10" customFormat="1" x14ac:dyDescent="0.25">
      <c r="A162"/>
      <c r="B162" s="41"/>
      <c r="C162" s="41"/>
      <c r="D162" s="138" t="s">
        <v>42</v>
      </c>
      <c r="E162" s="138"/>
      <c r="F162" s="138"/>
      <c r="G162" s="138"/>
      <c r="H162" s="138"/>
      <c r="I162" s="42" t="s">
        <v>5</v>
      </c>
      <c r="J162" s="7">
        <v>675</v>
      </c>
      <c r="K162" s="150" t="s">
        <v>0</v>
      </c>
      <c r="L162" s="150"/>
      <c r="M162" s="151" t="s">
        <v>0</v>
      </c>
      <c r="N162" s="151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s="10" customFormat="1" ht="15.75" thickBot="1" x14ac:dyDescent="0.3">
      <c r="A163"/>
      <c r="B163" s="37"/>
      <c r="C163" s="37"/>
      <c r="D163" s="148" t="s">
        <v>182</v>
      </c>
      <c r="E163" s="148"/>
      <c r="F163" s="148"/>
      <c r="G163" s="148"/>
      <c r="H163" s="148"/>
      <c r="I163" s="38" t="s">
        <v>4</v>
      </c>
      <c r="J163" s="6">
        <v>6</v>
      </c>
      <c r="K163" s="149" t="s">
        <v>0</v>
      </c>
      <c r="L163" s="149"/>
      <c r="M163" s="148" t="s">
        <v>0</v>
      </c>
      <c r="N163" s="148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s="9" customFormat="1" ht="15.75" thickBot="1" x14ac:dyDescent="0.3">
      <c r="A164"/>
      <c r="B164" s="3"/>
      <c r="C164" s="21"/>
      <c r="D164" s="11" t="s">
        <v>3</v>
      </c>
      <c r="E164" s="11"/>
      <c r="F164" s="11"/>
      <c r="G164" s="11"/>
      <c r="H164" s="11"/>
      <c r="I164" s="11"/>
      <c r="J164" s="11"/>
      <c r="K164" s="12" t="s">
        <v>1</v>
      </c>
      <c r="L164" s="12"/>
      <c r="M164" s="13" t="s">
        <v>0</v>
      </c>
      <c r="N164" s="1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x14ac:dyDescent="0.25">
      <c r="B165" s="41"/>
      <c r="C165" s="41"/>
      <c r="D165" s="138" t="s">
        <v>279</v>
      </c>
      <c r="E165" s="138"/>
      <c r="F165" s="138"/>
      <c r="G165" s="138"/>
      <c r="H165" s="138"/>
      <c r="I165" s="42" t="s">
        <v>2</v>
      </c>
      <c r="J165" s="7">
        <v>230</v>
      </c>
      <c r="K165" s="150" t="s">
        <v>0</v>
      </c>
      <c r="L165" s="150"/>
      <c r="M165" s="151" t="s">
        <v>0</v>
      </c>
      <c r="N165" s="151"/>
    </row>
    <row r="166" spans="1:32" x14ac:dyDescent="0.25">
      <c r="B166" s="37"/>
      <c r="C166" s="37"/>
      <c r="D166" s="148" t="s">
        <v>280</v>
      </c>
      <c r="E166" s="148"/>
      <c r="F166" s="148"/>
      <c r="G166" s="148"/>
      <c r="H166" s="148"/>
      <c r="I166" s="38" t="s">
        <v>2</v>
      </c>
      <c r="J166" s="6">
        <v>1300</v>
      </c>
      <c r="K166" s="149" t="s">
        <v>0</v>
      </c>
      <c r="L166" s="149"/>
      <c r="M166" s="148" t="s">
        <v>0</v>
      </c>
      <c r="N166" s="148"/>
    </row>
    <row r="167" spans="1:32" x14ac:dyDescent="0.25">
      <c r="B167" s="41"/>
      <c r="C167" s="41"/>
      <c r="D167" s="138" t="s">
        <v>281</v>
      </c>
      <c r="E167" s="138"/>
      <c r="F167" s="138"/>
      <c r="G167" s="138"/>
      <c r="H167" s="138"/>
      <c r="I167" s="42" t="s">
        <v>2</v>
      </c>
      <c r="J167" s="7">
        <v>2100</v>
      </c>
      <c r="K167" s="150" t="s">
        <v>0</v>
      </c>
      <c r="L167" s="150"/>
      <c r="M167" s="151" t="s">
        <v>0</v>
      </c>
      <c r="N167" s="151"/>
    </row>
    <row r="168" spans="1:32" x14ac:dyDescent="0.25">
      <c r="B168" s="37"/>
      <c r="C168" s="37"/>
      <c r="D168" s="148" t="s">
        <v>282</v>
      </c>
      <c r="E168" s="148"/>
      <c r="F168" s="148"/>
      <c r="G168" s="148"/>
      <c r="H168" s="148"/>
      <c r="I168" s="38" t="s">
        <v>2</v>
      </c>
      <c r="J168" s="6">
        <v>270</v>
      </c>
      <c r="K168" s="149" t="s">
        <v>0</v>
      </c>
      <c r="L168" s="149"/>
      <c r="M168" s="148" t="s">
        <v>0</v>
      </c>
      <c r="N168" s="148"/>
    </row>
    <row r="169" spans="1:32" ht="15.75" thickBot="1" x14ac:dyDescent="0.3">
      <c r="B169" s="41"/>
      <c r="C169" s="41"/>
      <c r="D169" s="138" t="s">
        <v>283</v>
      </c>
      <c r="E169" s="138"/>
      <c r="F169" s="138"/>
      <c r="G169" s="138"/>
      <c r="H169" s="138"/>
      <c r="I169" s="42" t="s">
        <v>2</v>
      </c>
      <c r="J169" s="7">
        <v>3700</v>
      </c>
      <c r="K169" s="150" t="s">
        <v>0</v>
      </c>
      <c r="L169" s="150"/>
      <c r="M169" s="151" t="s">
        <v>0</v>
      </c>
      <c r="N169" s="151"/>
    </row>
    <row r="170" spans="1:32" s="9" customFormat="1" ht="15.75" thickBot="1" x14ac:dyDescent="0.3">
      <c r="A170"/>
      <c r="B170" s="3"/>
      <c r="C170" s="21"/>
      <c r="D170" s="11" t="s">
        <v>278</v>
      </c>
      <c r="E170" s="11"/>
      <c r="F170" s="11"/>
      <c r="G170" s="11"/>
      <c r="H170" s="11"/>
      <c r="I170" s="11"/>
      <c r="J170" s="11"/>
      <c r="K170" s="12" t="s">
        <v>1</v>
      </c>
      <c r="L170" s="12"/>
      <c r="M170" s="13" t="s">
        <v>0</v>
      </c>
      <c r="N170" s="14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s="10" customFormat="1" ht="16.5" thickBot="1" x14ac:dyDescent="0.3">
      <c r="A171"/>
      <c r="B171" s="31" t="s">
        <v>50</v>
      </c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2" t="s">
        <v>0</v>
      </c>
      <c r="N171" s="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s="10" customFormat="1" x14ac:dyDescent="0.25">
      <c r="A172"/>
      <c r="B172" s="35" t="s">
        <v>43</v>
      </c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s="10" customFormat="1" ht="16.5" customHeight="1" x14ac:dyDescent="0.25">
      <c r="A173"/>
      <c r="B173" s="33" t="s">
        <v>156</v>
      </c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s="10" customFormat="1" x14ac:dyDescent="0.25">
      <c r="A174"/>
      <c r="B174" t="s">
        <v>238</v>
      </c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7" spans="1:32" x14ac:dyDescent="0.25">
      <c r="B177" s="24"/>
      <c r="C177" s="24" t="s">
        <v>57</v>
      </c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2"/>
    </row>
    <row r="185" spans="1:32" x14ac:dyDescent="0.25">
      <c r="A185" s="34"/>
    </row>
    <row r="192" spans="1:32" s="9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9" ht="16.5" customHeight="1" x14ac:dyDescent="0.25"/>
    <row r="201" ht="17.25" customHeight="1" x14ac:dyDescent="0.25"/>
    <row r="205" ht="31.5" customHeight="1" x14ac:dyDescent="0.25"/>
    <row r="206" ht="30" customHeight="1" x14ac:dyDescent="0.25"/>
    <row r="215" ht="16.5" customHeight="1" x14ac:dyDescent="0.25"/>
  </sheetData>
  <mergeCells count="461">
    <mergeCell ref="D167:H167"/>
    <mergeCell ref="K167:L167"/>
    <mergeCell ref="M167:N167"/>
    <mergeCell ref="D168:H168"/>
    <mergeCell ref="K168:L168"/>
    <mergeCell ref="M168:N168"/>
    <mergeCell ref="D169:H169"/>
    <mergeCell ref="K169:L169"/>
    <mergeCell ref="M169:N169"/>
    <mergeCell ref="D165:H165"/>
    <mergeCell ref="K165:L165"/>
    <mergeCell ref="M165:N165"/>
    <mergeCell ref="D166:H166"/>
    <mergeCell ref="K166:L166"/>
    <mergeCell ref="M166:N166"/>
    <mergeCell ref="D160:H160"/>
    <mergeCell ref="K160:L160"/>
    <mergeCell ref="M160:N160"/>
    <mergeCell ref="D162:H162"/>
    <mergeCell ref="K162:L162"/>
    <mergeCell ref="M162:N162"/>
    <mergeCell ref="D163:H163"/>
    <mergeCell ref="K163:L163"/>
    <mergeCell ref="M163:N163"/>
    <mergeCell ref="D157:H157"/>
    <mergeCell ref="K157:L157"/>
    <mergeCell ref="M157:N157"/>
    <mergeCell ref="K133:L133"/>
    <mergeCell ref="M133:N133"/>
    <mergeCell ref="M141:N141"/>
    <mergeCell ref="D154:H154"/>
    <mergeCell ref="K154:L154"/>
    <mergeCell ref="M154:N154"/>
    <mergeCell ref="D153:H153"/>
    <mergeCell ref="K153:L153"/>
    <mergeCell ref="M153:N153"/>
    <mergeCell ref="D151:H151"/>
    <mergeCell ref="K151:L151"/>
    <mergeCell ref="M151:N151"/>
    <mergeCell ref="D152:H152"/>
    <mergeCell ref="K152:L152"/>
    <mergeCell ref="M152:N152"/>
    <mergeCell ref="D149:H149"/>
    <mergeCell ref="K149:L149"/>
    <mergeCell ref="M149:N149"/>
    <mergeCell ref="K139:L139"/>
    <mergeCell ref="M139:N139"/>
    <mergeCell ref="D140:H140"/>
    <mergeCell ref="D158:H158"/>
    <mergeCell ref="K158:L158"/>
    <mergeCell ref="M158:N158"/>
    <mergeCell ref="D159:H159"/>
    <mergeCell ref="K159:L159"/>
    <mergeCell ref="M159:N159"/>
    <mergeCell ref="D122:H122"/>
    <mergeCell ref="K122:L122"/>
    <mergeCell ref="M122:N122"/>
    <mergeCell ref="D155:H155"/>
    <mergeCell ref="K155:L155"/>
    <mergeCell ref="M155:N155"/>
    <mergeCell ref="D156:H156"/>
    <mergeCell ref="K156:L156"/>
    <mergeCell ref="M156:N156"/>
    <mergeCell ref="M128:N128"/>
    <mergeCell ref="D135:H135"/>
    <mergeCell ref="K137:L137"/>
    <mergeCell ref="M137:N137"/>
    <mergeCell ref="M134:N134"/>
    <mergeCell ref="D130:H130"/>
    <mergeCell ref="K130:L130"/>
    <mergeCell ref="M130:N130"/>
    <mergeCell ref="D133:H133"/>
    <mergeCell ref="D117:H117"/>
    <mergeCell ref="K117:L117"/>
    <mergeCell ref="M117:N117"/>
    <mergeCell ref="D118:H118"/>
    <mergeCell ref="K118:L118"/>
    <mergeCell ref="M118:N118"/>
    <mergeCell ref="D120:H120"/>
    <mergeCell ref="K120:L120"/>
    <mergeCell ref="M120:N120"/>
    <mergeCell ref="D119:H119"/>
    <mergeCell ref="K119:L119"/>
    <mergeCell ref="M119:N119"/>
    <mergeCell ref="D113:H113"/>
    <mergeCell ref="K113:L113"/>
    <mergeCell ref="M113:N113"/>
    <mergeCell ref="D114:H114"/>
    <mergeCell ref="K114:L114"/>
    <mergeCell ref="M114:N114"/>
    <mergeCell ref="D116:H116"/>
    <mergeCell ref="K116:L116"/>
    <mergeCell ref="M116:N116"/>
    <mergeCell ref="K115:L115"/>
    <mergeCell ref="M115:N115"/>
    <mergeCell ref="D110:H110"/>
    <mergeCell ref="K110:L110"/>
    <mergeCell ref="M110:N110"/>
    <mergeCell ref="D111:H111"/>
    <mergeCell ref="K111:L111"/>
    <mergeCell ref="M111:N111"/>
    <mergeCell ref="D112:H112"/>
    <mergeCell ref="K112:L112"/>
    <mergeCell ref="M112:N112"/>
    <mergeCell ref="D107:H107"/>
    <mergeCell ref="K107:L107"/>
    <mergeCell ref="M107:N107"/>
    <mergeCell ref="D108:H108"/>
    <mergeCell ref="K108:L108"/>
    <mergeCell ref="M108:N108"/>
    <mergeCell ref="D109:H109"/>
    <mergeCell ref="K109:L109"/>
    <mergeCell ref="M109:N109"/>
    <mergeCell ref="D104:H104"/>
    <mergeCell ref="K104:L104"/>
    <mergeCell ref="M104:N104"/>
    <mergeCell ref="D105:H105"/>
    <mergeCell ref="K105:L105"/>
    <mergeCell ref="M105:N105"/>
    <mergeCell ref="D106:H106"/>
    <mergeCell ref="K106:L106"/>
    <mergeCell ref="M106:N106"/>
    <mergeCell ref="D101:H101"/>
    <mergeCell ref="K101:L101"/>
    <mergeCell ref="M101:N101"/>
    <mergeCell ref="D102:H102"/>
    <mergeCell ref="K102:L102"/>
    <mergeCell ref="M102:N102"/>
    <mergeCell ref="D103:H103"/>
    <mergeCell ref="K103:L103"/>
    <mergeCell ref="M103:N103"/>
    <mergeCell ref="D98:H98"/>
    <mergeCell ref="K98:L98"/>
    <mergeCell ref="M98:N98"/>
    <mergeCell ref="D99:H99"/>
    <mergeCell ref="K99:L99"/>
    <mergeCell ref="M99:N99"/>
    <mergeCell ref="D100:H100"/>
    <mergeCell ref="K100:L100"/>
    <mergeCell ref="M100:N100"/>
    <mergeCell ref="D95:H95"/>
    <mergeCell ref="K95:L95"/>
    <mergeCell ref="M95:N95"/>
    <mergeCell ref="D96:H96"/>
    <mergeCell ref="K96:L96"/>
    <mergeCell ref="M96:N96"/>
    <mergeCell ref="D97:H97"/>
    <mergeCell ref="K97:L97"/>
    <mergeCell ref="M97:N97"/>
    <mergeCell ref="D92:H92"/>
    <mergeCell ref="K92:L92"/>
    <mergeCell ref="M92:N92"/>
    <mergeCell ref="D93:H93"/>
    <mergeCell ref="K93:L93"/>
    <mergeCell ref="M93:N93"/>
    <mergeCell ref="D94:H94"/>
    <mergeCell ref="K94:L94"/>
    <mergeCell ref="M94:N94"/>
    <mergeCell ref="D89:H89"/>
    <mergeCell ref="K89:L89"/>
    <mergeCell ref="M89:N89"/>
    <mergeCell ref="D90:H90"/>
    <mergeCell ref="K90:L90"/>
    <mergeCell ref="M90:N90"/>
    <mergeCell ref="D91:H91"/>
    <mergeCell ref="K91:L91"/>
    <mergeCell ref="M91:N91"/>
    <mergeCell ref="D86:H86"/>
    <mergeCell ref="K86:L86"/>
    <mergeCell ref="M86:N86"/>
    <mergeCell ref="D87:H87"/>
    <mergeCell ref="K87:L87"/>
    <mergeCell ref="M87:N87"/>
    <mergeCell ref="D88:H88"/>
    <mergeCell ref="K88:L88"/>
    <mergeCell ref="M88:N88"/>
    <mergeCell ref="D83:H83"/>
    <mergeCell ref="K83:L83"/>
    <mergeCell ref="M83:N83"/>
    <mergeCell ref="D84:H84"/>
    <mergeCell ref="K84:L84"/>
    <mergeCell ref="M84:N84"/>
    <mergeCell ref="D85:H85"/>
    <mergeCell ref="K85:L85"/>
    <mergeCell ref="M85:N85"/>
    <mergeCell ref="D76:H76"/>
    <mergeCell ref="K76:L76"/>
    <mergeCell ref="M76:N76"/>
    <mergeCell ref="D78:H78"/>
    <mergeCell ref="D79:H79"/>
    <mergeCell ref="D80:H80"/>
    <mergeCell ref="D81:H81"/>
    <mergeCell ref="D82:H82"/>
    <mergeCell ref="K78:L78"/>
    <mergeCell ref="M78:N78"/>
    <mergeCell ref="K79:L79"/>
    <mergeCell ref="M79:N79"/>
    <mergeCell ref="K80:L80"/>
    <mergeCell ref="M80:N80"/>
    <mergeCell ref="K81:L81"/>
    <mergeCell ref="M81:N81"/>
    <mergeCell ref="K82:L82"/>
    <mergeCell ref="M82:N82"/>
    <mergeCell ref="K71:L71"/>
    <mergeCell ref="M71:N71"/>
    <mergeCell ref="D72:H72"/>
    <mergeCell ref="K73:L73"/>
    <mergeCell ref="M73:N73"/>
    <mergeCell ref="D71:H71"/>
    <mergeCell ref="D73:H73"/>
    <mergeCell ref="D74:H74"/>
    <mergeCell ref="D75:H75"/>
    <mergeCell ref="K75:L75"/>
    <mergeCell ref="M75:N75"/>
    <mergeCell ref="D69:H69"/>
    <mergeCell ref="K59:L59"/>
    <mergeCell ref="M59:N59"/>
    <mergeCell ref="K61:L61"/>
    <mergeCell ref="M61:N61"/>
    <mergeCell ref="K57:L57"/>
    <mergeCell ref="M57:N57"/>
    <mergeCell ref="K64:L64"/>
    <mergeCell ref="M64:N64"/>
    <mergeCell ref="K66:L66"/>
    <mergeCell ref="M66:N66"/>
    <mergeCell ref="K68:L68"/>
    <mergeCell ref="M68:N68"/>
    <mergeCell ref="K69:L69"/>
    <mergeCell ref="M69:N69"/>
    <mergeCell ref="M67:N67"/>
    <mergeCell ref="D13:H13"/>
    <mergeCell ref="K13:L13"/>
    <mergeCell ref="M13:N13"/>
    <mergeCell ref="D57:H57"/>
    <mergeCell ref="D59:H59"/>
    <mergeCell ref="D61:H61"/>
    <mergeCell ref="D64:H64"/>
    <mergeCell ref="D66:H66"/>
    <mergeCell ref="D19:H19"/>
    <mergeCell ref="K19:L19"/>
    <mergeCell ref="M19:N19"/>
    <mergeCell ref="D20:H20"/>
    <mergeCell ref="K20:L20"/>
    <mergeCell ref="M20:N20"/>
    <mergeCell ref="D21:H21"/>
    <mergeCell ref="K21:L21"/>
    <mergeCell ref="M21:N21"/>
    <mergeCell ref="K28:L28"/>
    <mergeCell ref="M28:N28"/>
    <mergeCell ref="D44:H44"/>
    <mergeCell ref="D42:H42"/>
    <mergeCell ref="D45:H45"/>
    <mergeCell ref="D46:H46"/>
    <mergeCell ref="K46:L46"/>
    <mergeCell ref="D124:H124"/>
    <mergeCell ref="D131:H131"/>
    <mergeCell ref="K131:L131"/>
    <mergeCell ref="M131:N131"/>
    <mergeCell ref="D132:H132"/>
    <mergeCell ref="K132:L132"/>
    <mergeCell ref="M132:N132"/>
    <mergeCell ref="D129:H129"/>
    <mergeCell ref="K129:L129"/>
    <mergeCell ref="M129:N129"/>
    <mergeCell ref="D125:H125"/>
    <mergeCell ref="K125:L125"/>
    <mergeCell ref="M125:N125"/>
    <mergeCell ref="D126:H126"/>
    <mergeCell ref="K126:L126"/>
    <mergeCell ref="M126:N126"/>
    <mergeCell ref="K124:L124"/>
    <mergeCell ref="D127:H127"/>
    <mergeCell ref="K127:L127"/>
    <mergeCell ref="M127:N127"/>
    <mergeCell ref="D40:H40"/>
    <mergeCell ref="K40:L40"/>
    <mergeCell ref="M40:N40"/>
    <mergeCell ref="D41:H41"/>
    <mergeCell ref="M124:N124"/>
    <mergeCell ref="D128:H128"/>
    <mergeCell ref="K128:L128"/>
    <mergeCell ref="AA41:AB41"/>
    <mergeCell ref="AC41:AD41"/>
    <mergeCell ref="T42:X42"/>
    <mergeCell ref="AA42:AB42"/>
    <mergeCell ref="AC42:AD42"/>
    <mergeCell ref="K77:L77"/>
    <mergeCell ref="M77:N77"/>
    <mergeCell ref="M46:N46"/>
    <mergeCell ref="M49:N49"/>
    <mergeCell ref="M43:N43"/>
    <mergeCell ref="K48:L48"/>
    <mergeCell ref="M48:N48"/>
    <mergeCell ref="T41:X41"/>
    <mergeCell ref="K44:L44"/>
    <mergeCell ref="M44:N44"/>
    <mergeCell ref="K58:L58"/>
    <mergeCell ref="M58:N58"/>
    <mergeCell ref="K41:L41"/>
    <mergeCell ref="K42:L42"/>
    <mergeCell ref="D48:H48"/>
    <mergeCell ref="K62:L62"/>
    <mergeCell ref="D53:H53"/>
    <mergeCell ref="D51:H51"/>
    <mergeCell ref="D52:H52"/>
    <mergeCell ref="K52:L52"/>
    <mergeCell ref="M42:N42"/>
    <mergeCell ref="M41:N41"/>
    <mergeCell ref="D43:H43"/>
    <mergeCell ref="K43:L43"/>
    <mergeCell ref="K45:L45"/>
    <mergeCell ref="K60:L60"/>
    <mergeCell ref="K53:L53"/>
    <mergeCell ref="M53:N53"/>
    <mergeCell ref="K51:L51"/>
    <mergeCell ref="D47:H47"/>
    <mergeCell ref="K47:L47"/>
    <mergeCell ref="M47:N47"/>
    <mergeCell ref="D54:H54"/>
    <mergeCell ref="K54:L54"/>
    <mergeCell ref="M54:N54"/>
    <mergeCell ref="D39:H39"/>
    <mergeCell ref="H6:J6"/>
    <mergeCell ref="K6:L6"/>
    <mergeCell ref="B7:N7"/>
    <mergeCell ref="D12:H12"/>
    <mergeCell ref="M33:N33"/>
    <mergeCell ref="M34:N34"/>
    <mergeCell ref="M39:N39"/>
    <mergeCell ref="K18:L18"/>
    <mergeCell ref="D18:H18"/>
    <mergeCell ref="K29:L29"/>
    <mergeCell ref="M29:N29"/>
    <mergeCell ref="M30:N30"/>
    <mergeCell ref="M35:N35"/>
    <mergeCell ref="D33:H33"/>
    <mergeCell ref="K31:L31"/>
    <mergeCell ref="M31:N31"/>
    <mergeCell ref="K33:L33"/>
    <mergeCell ref="K34:L34"/>
    <mergeCell ref="K35:L35"/>
    <mergeCell ref="K39:L39"/>
    <mergeCell ref="D14:H14"/>
    <mergeCell ref="K25:L25"/>
    <mergeCell ref="M25:N25"/>
    <mergeCell ref="B2:G2"/>
    <mergeCell ref="H5:J5"/>
    <mergeCell ref="K5:L5"/>
    <mergeCell ref="D10:H10"/>
    <mergeCell ref="D8:F8"/>
    <mergeCell ref="G8:H8"/>
    <mergeCell ref="K8:L8"/>
    <mergeCell ref="M8:N8"/>
    <mergeCell ref="D11:H11"/>
    <mergeCell ref="K11:L11"/>
    <mergeCell ref="M11:N11"/>
    <mergeCell ref="D9:H9"/>
    <mergeCell ref="K9:L9"/>
    <mergeCell ref="M9:N9"/>
    <mergeCell ref="C3:G3"/>
    <mergeCell ref="C4:G4"/>
    <mergeCell ref="C5:G5"/>
    <mergeCell ref="C6:G6"/>
    <mergeCell ref="D150:H150"/>
    <mergeCell ref="K150:L150"/>
    <mergeCell ref="M150:N150"/>
    <mergeCell ref="K140:L140"/>
    <mergeCell ref="M140:N140"/>
    <mergeCell ref="D145:H145"/>
    <mergeCell ref="K145:L145"/>
    <mergeCell ref="M145:N145"/>
    <mergeCell ref="K143:L143"/>
    <mergeCell ref="M143:N143"/>
    <mergeCell ref="D148:H148"/>
    <mergeCell ref="K148:L148"/>
    <mergeCell ref="M148:N148"/>
    <mergeCell ref="D144:H144"/>
    <mergeCell ref="K144:L144"/>
    <mergeCell ref="M144:N144"/>
    <mergeCell ref="D147:H147"/>
    <mergeCell ref="K147:L147"/>
    <mergeCell ref="M147:N147"/>
    <mergeCell ref="D137:H137"/>
    <mergeCell ref="D138:H138"/>
    <mergeCell ref="K138:L138"/>
    <mergeCell ref="M138:N138"/>
    <mergeCell ref="D134:H134"/>
    <mergeCell ref="K134:L134"/>
    <mergeCell ref="D146:H146"/>
    <mergeCell ref="K146:L146"/>
    <mergeCell ref="M146:N146"/>
    <mergeCell ref="D141:H141"/>
    <mergeCell ref="K141:L141"/>
    <mergeCell ref="K135:L135"/>
    <mergeCell ref="M135:N135"/>
    <mergeCell ref="D136:H136"/>
    <mergeCell ref="K136:L136"/>
    <mergeCell ref="M136:N136"/>
    <mergeCell ref="D139:H139"/>
    <mergeCell ref="D143:H143"/>
    <mergeCell ref="D121:H121"/>
    <mergeCell ref="K121:L121"/>
    <mergeCell ref="M14:N14"/>
    <mergeCell ref="D36:H36"/>
    <mergeCell ref="K36:L36"/>
    <mergeCell ref="M36:N36"/>
    <mergeCell ref="D37:H37"/>
    <mergeCell ref="K37:L37"/>
    <mergeCell ref="M37:N37"/>
    <mergeCell ref="D38:H38"/>
    <mergeCell ref="K38:L38"/>
    <mergeCell ref="M38:N38"/>
    <mergeCell ref="D23:H23"/>
    <mergeCell ref="K23:L23"/>
    <mergeCell ref="M23:N23"/>
    <mergeCell ref="D31:H31"/>
    <mergeCell ref="K14:L14"/>
    <mergeCell ref="D17:H17"/>
    <mergeCell ref="K17:L17"/>
    <mergeCell ref="M17:N17"/>
    <mergeCell ref="M15:N15"/>
    <mergeCell ref="M121:N121"/>
    <mergeCell ref="D16:H16"/>
    <mergeCell ref="K16:L16"/>
    <mergeCell ref="M16:N16"/>
    <mergeCell ref="M18:N18"/>
    <mergeCell ref="D25:H25"/>
    <mergeCell ref="M26:N26"/>
    <mergeCell ref="D29:H29"/>
    <mergeCell ref="D26:H26"/>
    <mergeCell ref="K26:L26"/>
    <mergeCell ref="D35:H35"/>
    <mergeCell ref="D27:H27"/>
    <mergeCell ref="D34:H34"/>
    <mergeCell ref="K27:L27"/>
    <mergeCell ref="M27:N27"/>
    <mergeCell ref="D28:H28"/>
    <mergeCell ref="D70:H70"/>
    <mergeCell ref="K65:L65"/>
    <mergeCell ref="M65:N65"/>
    <mergeCell ref="K67:L67"/>
    <mergeCell ref="M45:N45"/>
    <mergeCell ref="D49:H49"/>
    <mergeCell ref="K49:L49"/>
    <mergeCell ref="D115:H115"/>
    <mergeCell ref="D77:H77"/>
    <mergeCell ref="M60:N60"/>
    <mergeCell ref="M62:N62"/>
    <mergeCell ref="M51:N51"/>
    <mergeCell ref="M52:N52"/>
    <mergeCell ref="D50:H50"/>
    <mergeCell ref="K50:L50"/>
    <mergeCell ref="M50:N50"/>
    <mergeCell ref="D68:H68"/>
    <mergeCell ref="D56:H56"/>
    <mergeCell ref="D63:H63"/>
    <mergeCell ref="D58:H58"/>
    <mergeCell ref="D60:H60"/>
    <mergeCell ref="D62:H62"/>
    <mergeCell ref="D65:H65"/>
    <mergeCell ref="D67:H67"/>
  </mergeCells>
  <pageMargins left="0.7" right="0.7" top="0.75" bottom="0.75" header="0.3" footer="0.3"/>
  <pageSetup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B3ADD-AC6D-447A-9CEA-7155B7FAB3A0}">
  <sheetPr codeName="Sheet11"/>
  <dimension ref="A1:X171"/>
  <sheetViews>
    <sheetView topLeftCell="A17" zoomScaleNormal="100" workbookViewId="0">
      <selection activeCell="X11" sqref="X11"/>
    </sheetView>
  </sheetViews>
  <sheetFormatPr defaultRowHeight="12.75" x14ac:dyDescent="0.2"/>
  <cols>
    <col min="1" max="1" width="9.140625" style="52"/>
    <col min="2" max="2" width="12" style="52" bestFit="1" customWidth="1"/>
    <col min="3" max="15" width="9.140625" style="52"/>
    <col min="16" max="16" width="17.42578125" style="52" customWidth="1"/>
    <col min="17" max="16384" width="9.140625" style="52"/>
  </cols>
  <sheetData>
    <row r="1" spans="1:24" ht="13.5" thickBot="1" x14ac:dyDescent="0.25">
      <c r="M1" s="53"/>
      <c r="W1" s="52" t="s">
        <v>224</v>
      </c>
      <c r="X1" s="52" t="s">
        <v>225</v>
      </c>
    </row>
    <row r="2" spans="1:24" ht="15.75" thickBot="1" x14ac:dyDescent="0.3">
      <c r="B2" s="97" t="s">
        <v>185</v>
      </c>
      <c r="C2" s="98" t="s">
        <v>186</v>
      </c>
      <c r="D2" s="99" t="s">
        <v>221</v>
      </c>
      <c r="E2" s="100" t="s">
        <v>222</v>
      </c>
      <c r="F2" s="101" t="s">
        <v>223</v>
      </c>
      <c r="G2" s="102" t="s">
        <v>187</v>
      </c>
      <c r="H2" s="103" t="s">
        <v>188</v>
      </c>
      <c r="I2" s="104" t="s">
        <v>189</v>
      </c>
      <c r="J2" s="105"/>
      <c r="K2" s="106" t="s">
        <v>50</v>
      </c>
      <c r="L2" s="52" t="s">
        <v>190</v>
      </c>
      <c r="M2" s="53"/>
      <c r="P2" s="52" t="s">
        <v>191</v>
      </c>
      <c r="W2" s="52">
        <v>21.59</v>
      </c>
      <c r="X2" s="52">
        <v>21.71</v>
      </c>
    </row>
    <row r="3" spans="1:24" ht="15.75" thickBot="1" x14ac:dyDescent="0.3">
      <c r="A3" s="52" t="s">
        <v>192</v>
      </c>
      <c r="B3" s="107" t="s">
        <v>220</v>
      </c>
      <c r="C3" s="108">
        <v>91.09</v>
      </c>
      <c r="D3" s="108">
        <v>30.25</v>
      </c>
      <c r="E3" s="108">
        <v>77.709999999999994</v>
      </c>
      <c r="F3" s="108">
        <v>272.70999999999998</v>
      </c>
      <c r="G3" s="108"/>
      <c r="H3" s="108"/>
      <c r="I3" s="108"/>
      <c r="J3" s="108"/>
      <c r="K3" s="108">
        <f>SUM(C3:I3)</f>
        <v>471.76</v>
      </c>
      <c r="L3" s="109">
        <v>1066.78</v>
      </c>
      <c r="M3" s="53"/>
      <c r="U3" s="110"/>
      <c r="W3" s="52">
        <v>101.94</v>
      </c>
      <c r="X3" s="52">
        <v>13.64</v>
      </c>
    </row>
    <row r="4" spans="1:24" ht="15.75" thickBot="1" x14ac:dyDescent="0.3">
      <c r="B4" s="107" t="s">
        <v>196</v>
      </c>
      <c r="C4" s="108"/>
      <c r="D4" s="108">
        <v>847.85</v>
      </c>
      <c r="E4" s="108">
        <v>287.27</v>
      </c>
      <c r="F4" s="108">
        <v>352.5</v>
      </c>
      <c r="G4" s="108"/>
      <c r="H4" s="108"/>
      <c r="I4" s="108"/>
      <c r="J4" s="108"/>
      <c r="K4" s="108">
        <f>SUM(C4:I4)</f>
        <v>1487.62</v>
      </c>
      <c r="L4" s="52">
        <f>3393.49-1166.78</f>
        <v>2226.71</v>
      </c>
      <c r="M4" s="53"/>
      <c r="Q4" s="52">
        <v>4.2699999999999996</v>
      </c>
      <c r="U4" s="110"/>
      <c r="W4" s="52">
        <v>248.23</v>
      </c>
      <c r="X4" s="52">
        <v>4.76</v>
      </c>
    </row>
    <row r="5" spans="1:24" ht="13.5" thickBot="1" x14ac:dyDescent="0.25">
      <c r="B5" s="107" t="s">
        <v>195</v>
      </c>
      <c r="C5" s="112"/>
      <c r="D5" s="112">
        <v>85.18</v>
      </c>
      <c r="E5" s="112"/>
      <c r="F5" s="112"/>
      <c r="G5" s="112"/>
      <c r="H5" s="112"/>
      <c r="I5" s="112"/>
      <c r="J5" s="112"/>
      <c r="K5" s="108">
        <f t="shared" ref="K5:K13" si="0">SUM(C5:I5)</f>
        <v>85.18</v>
      </c>
      <c r="L5" s="52">
        <f>185.18-100</f>
        <v>85.18</v>
      </c>
      <c r="M5" s="53"/>
      <c r="Q5" s="52">
        <v>9.61</v>
      </c>
      <c r="S5" s="52" t="s">
        <v>193</v>
      </c>
      <c r="W5" s="52">
        <v>290</v>
      </c>
      <c r="X5" s="52">
        <v>586.91999999999996</v>
      </c>
    </row>
    <row r="6" spans="1:24" ht="13.5" thickBot="1" x14ac:dyDescent="0.25">
      <c r="B6" s="111" t="s">
        <v>194</v>
      </c>
      <c r="C6" s="112"/>
      <c r="D6" s="112">
        <v>819.15</v>
      </c>
      <c r="E6" s="112">
        <v>273.64999999999998</v>
      </c>
      <c r="F6" s="112"/>
      <c r="G6" s="112"/>
      <c r="H6" s="112"/>
      <c r="I6" s="112"/>
      <c r="J6" s="112"/>
      <c r="K6" s="108">
        <f t="shared" si="0"/>
        <v>1092.8</v>
      </c>
      <c r="L6" s="52">
        <f>1192.8-100</f>
        <v>1092.8</v>
      </c>
      <c r="M6" s="53"/>
      <c r="Q6" s="52">
        <v>12.23</v>
      </c>
      <c r="T6" s="52">
        <v>0</v>
      </c>
      <c r="U6" s="113"/>
      <c r="W6" s="52">
        <v>290</v>
      </c>
      <c r="X6" s="52">
        <v>1251.93</v>
      </c>
    </row>
    <row r="7" spans="1:24" ht="13.5" thickBot="1" x14ac:dyDescent="0.25">
      <c r="B7" s="111" t="s">
        <v>214</v>
      </c>
      <c r="C7" s="112"/>
      <c r="D7" s="112">
        <v>716.57</v>
      </c>
      <c r="E7" s="112">
        <v>58.43</v>
      </c>
      <c r="F7" s="112"/>
      <c r="G7" s="112"/>
      <c r="H7" s="112"/>
      <c r="I7" s="112"/>
      <c r="J7" s="112"/>
      <c r="K7" s="108">
        <f t="shared" si="0"/>
        <v>775</v>
      </c>
      <c r="L7" s="52">
        <f>875-100</f>
        <v>775</v>
      </c>
      <c r="M7" s="53"/>
      <c r="Q7" s="52">
        <v>8.94</v>
      </c>
      <c r="T7" s="52">
        <v>2.02</v>
      </c>
      <c r="W7" s="52">
        <v>290</v>
      </c>
      <c r="X7" s="52">
        <v>38.68</v>
      </c>
    </row>
    <row r="8" spans="1:24" ht="13.5" thickBot="1" x14ac:dyDescent="0.25">
      <c r="B8" s="111" t="s">
        <v>216</v>
      </c>
      <c r="C8" s="112">
        <v>177.41</v>
      </c>
      <c r="D8" s="112">
        <v>280.04000000000002</v>
      </c>
      <c r="E8" s="112">
        <v>121.83</v>
      </c>
      <c r="F8" s="112"/>
      <c r="G8" s="112"/>
      <c r="H8" s="112"/>
      <c r="I8" s="112"/>
      <c r="J8" s="112"/>
      <c r="K8" s="108">
        <f t="shared" si="0"/>
        <v>579.28000000000009</v>
      </c>
      <c r="L8" s="52">
        <f>679.28-100</f>
        <v>579.28</v>
      </c>
      <c r="M8" s="53"/>
      <c r="Q8" s="52">
        <v>3.64</v>
      </c>
      <c r="T8" s="52">
        <v>4.3</v>
      </c>
      <c r="W8" s="52">
        <v>290</v>
      </c>
      <c r="X8" s="52">
        <v>47.09</v>
      </c>
    </row>
    <row r="9" spans="1:24" ht="13.5" thickBot="1" x14ac:dyDescent="0.25">
      <c r="B9" s="111" t="s">
        <v>215</v>
      </c>
      <c r="C9" s="112"/>
      <c r="D9" s="112"/>
      <c r="E9" s="112"/>
      <c r="F9" s="112"/>
      <c r="G9" s="112"/>
      <c r="H9" s="112"/>
      <c r="I9" s="112"/>
      <c r="J9" s="112"/>
      <c r="K9" s="108">
        <f t="shared" si="0"/>
        <v>0</v>
      </c>
      <c r="M9" s="53"/>
      <c r="Q9" s="52">
        <v>2.17</v>
      </c>
      <c r="S9" s="52" t="s">
        <v>197</v>
      </c>
      <c r="W9" s="52">
        <v>290</v>
      </c>
      <c r="X9" s="52">
        <v>250.21</v>
      </c>
    </row>
    <row r="10" spans="1:24" ht="13.5" thickBot="1" x14ac:dyDescent="0.25">
      <c r="B10" s="111" t="s">
        <v>217</v>
      </c>
      <c r="C10" s="112"/>
      <c r="D10" s="112"/>
      <c r="E10" s="112"/>
      <c r="F10" s="112"/>
      <c r="G10" s="112"/>
      <c r="H10" s="112"/>
      <c r="I10" s="112"/>
      <c r="J10" s="112"/>
      <c r="K10" s="108">
        <f t="shared" si="0"/>
        <v>0</v>
      </c>
      <c r="M10" s="53"/>
      <c r="Q10" s="52">
        <v>1.01</v>
      </c>
      <c r="T10" s="52">
        <v>0</v>
      </c>
      <c r="W10" s="52">
        <v>166.82</v>
      </c>
      <c r="X10" s="52">
        <f>SUM(X2:X9)</f>
        <v>2214.94</v>
      </c>
    </row>
    <row r="11" spans="1:24" ht="13.5" thickBot="1" x14ac:dyDescent="0.25">
      <c r="B11" s="111" t="s">
        <v>218</v>
      </c>
      <c r="C11" s="112"/>
      <c r="D11" s="112"/>
      <c r="E11" s="112"/>
      <c r="F11" s="112"/>
      <c r="G11" s="112"/>
      <c r="H11" s="112"/>
      <c r="I11" s="112"/>
      <c r="J11" s="112"/>
      <c r="K11" s="108">
        <f t="shared" si="0"/>
        <v>0</v>
      </c>
      <c r="M11" s="53"/>
      <c r="T11" s="52">
        <v>0.99</v>
      </c>
      <c r="W11" s="52">
        <v>41.77</v>
      </c>
    </row>
    <row r="12" spans="1:24" ht="13.5" thickBot="1" x14ac:dyDescent="0.25">
      <c r="B12" s="111" t="s">
        <v>219</v>
      </c>
      <c r="C12" s="112"/>
      <c r="D12" s="112"/>
      <c r="E12" s="112"/>
      <c r="F12" s="112"/>
      <c r="G12" s="112"/>
      <c r="H12" s="112"/>
      <c r="I12" s="112"/>
      <c r="J12" s="112"/>
      <c r="K12" s="108">
        <f t="shared" si="0"/>
        <v>0</v>
      </c>
      <c r="M12" s="53"/>
      <c r="W12" s="52">
        <v>232.5</v>
      </c>
    </row>
    <row r="13" spans="1:24" x14ac:dyDescent="0.2">
      <c r="B13" s="111"/>
      <c r="C13" s="112"/>
      <c r="D13" s="112"/>
      <c r="E13" s="112"/>
      <c r="F13" s="112"/>
      <c r="G13" s="112"/>
      <c r="H13" s="112"/>
      <c r="I13" s="112"/>
      <c r="J13" s="112"/>
      <c r="K13" s="108">
        <f t="shared" si="0"/>
        <v>0</v>
      </c>
      <c r="M13" s="53"/>
      <c r="W13" s="52">
        <v>232.5</v>
      </c>
    </row>
    <row r="14" spans="1:24" ht="15" x14ac:dyDescent="0.25">
      <c r="B14" s="62"/>
      <c r="C14" s="114">
        <f>SUM(C4:C13)</f>
        <v>177.41</v>
      </c>
      <c r="D14" s="114">
        <f t="shared" ref="D14:J14" si="1">SUM(D4:D13)</f>
        <v>2748.79</v>
      </c>
      <c r="E14" s="114">
        <f t="shared" si="1"/>
        <v>741.18</v>
      </c>
      <c r="F14" s="114">
        <f t="shared" si="1"/>
        <v>352.5</v>
      </c>
      <c r="G14" s="114">
        <f t="shared" si="1"/>
        <v>0</v>
      </c>
      <c r="H14" s="114">
        <f t="shared" si="1"/>
        <v>0</v>
      </c>
      <c r="I14" s="114">
        <f t="shared" si="1"/>
        <v>0</v>
      </c>
      <c r="J14" s="114">
        <f t="shared" si="1"/>
        <v>0</v>
      </c>
      <c r="K14" s="115">
        <f>SUM(K4:K13)</f>
        <v>4019.88</v>
      </c>
      <c r="M14" s="53"/>
      <c r="W14" s="52">
        <v>290</v>
      </c>
    </row>
    <row r="15" spans="1:24" x14ac:dyDescent="0.2">
      <c r="B15" s="53"/>
      <c r="C15" s="109"/>
      <c r="D15" s="109"/>
      <c r="E15" s="109"/>
      <c r="F15" s="109"/>
      <c r="G15" s="109"/>
      <c r="H15" s="109"/>
      <c r="I15" s="109"/>
      <c r="J15" s="109"/>
      <c r="K15" s="109"/>
      <c r="M15" s="53"/>
      <c r="P15" s="52" t="s">
        <v>198</v>
      </c>
      <c r="W15" s="52">
        <v>290</v>
      </c>
    </row>
    <row r="16" spans="1:24" x14ac:dyDescent="0.2">
      <c r="B16" s="53"/>
      <c r="C16" s="109"/>
      <c r="D16" s="109"/>
      <c r="E16" s="109"/>
      <c r="F16" s="109"/>
      <c r="G16" s="109"/>
      <c r="H16" s="109"/>
      <c r="I16" s="109"/>
      <c r="J16" s="109"/>
      <c r="K16" s="109"/>
      <c r="M16" s="53"/>
      <c r="W16" s="52">
        <v>290</v>
      </c>
    </row>
    <row r="17" spans="2:23" x14ac:dyDescent="0.2">
      <c r="B17" s="53"/>
      <c r="C17" s="109"/>
      <c r="D17" s="109"/>
      <c r="E17" s="109"/>
      <c r="F17" s="109"/>
      <c r="G17" s="109"/>
      <c r="H17" s="109"/>
      <c r="I17" s="109"/>
      <c r="J17" s="109"/>
      <c r="K17" s="109"/>
      <c r="M17" s="53"/>
      <c r="Q17" s="52">
        <v>1.78</v>
      </c>
      <c r="W17" s="52">
        <v>290</v>
      </c>
    </row>
    <row r="18" spans="2:23" x14ac:dyDescent="0.2">
      <c r="B18" s="53"/>
      <c r="C18" s="109"/>
      <c r="E18" s="109" t="s">
        <v>199</v>
      </c>
      <c r="F18" s="109" t="s">
        <v>200</v>
      </c>
      <c r="G18" s="109"/>
      <c r="H18" s="109"/>
      <c r="J18" s="109"/>
      <c r="K18" s="109"/>
      <c r="M18" s="53"/>
      <c r="Q18" s="52">
        <v>1.42</v>
      </c>
      <c r="W18" s="52">
        <v>290</v>
      </c>
    </row>
    <row r="19" spans="2:23" x14ac:dyDescent="0.2">
      <c r="B19" s="53"/>
      <c r="C19" s="109"/>
      <c r="E19" s="109" t="s">
        <v>201</v>
      </c>
      <c r="F19" s="109" t="s">
        <v>201</v>
      </c>
      <c r="G19" s="109"/>
      <c r="H19" s="109"/>
      <c r="J19" s="109"/>
      <c r="K19" s="109"/>
      <c r="M19" s="53"/>
      <c r="Q19" s="52">
        <v>0.76</v>
      </c>
      <c r="W19" s="52">
        <v>290</v>
      </c>
    </row>
    <row r="20" spans="2:23" ht="15" x14ac:dyDescent="0.25">
      <c r="B20" s="58">
        <f>IF(D20="l",1,0)</f>
        <v>1</v>
      </c>
      <c r="C20" s="58">
        <f>IF(D20="s",1,0)</f>
        <v>0</v>
      </c>
      <c r="D20" s="116" t="s">
        <v>202</v>
      </c>
      <c r="E20" s="117">
        <v>27</v>
      </c>
      <c r="F20" s="118"/>
      <c r="G20" s="119">
        <v>35</v>
      </c>
      <c r="H20" s="109"/>
      <c r="I20" s="120"/>
      <c r="J20" s="120"/>
      <c r="K20" s="120"/>
      <c r="M20" s="53"/>
      <c r="P20" s="52" t="s">
        <v>203</v>
      </c>
      <c r="W20" s="52">
        <v>371</v>
      </c>
    </row>
    <row r="21" spans="2:23" x14ac:dyDescent="0.2">
      <c r="B21" s="58">
        <f t="shared" ref="B21:B84" si="2">IF(D21="l",1,0)</f>
        <v>1</v>
      </c>
      <c r="C21" s="58">
        <f t="shared" ref="C21:C84" si="3">IF(D21="s",1,0)</f>
        <v>0</v>
      </c>
      <c r="D21" s="116" t="s">
        <v>202</v>
      </c>
      <c r="E21" s="121">
        <v>28</v>
      </c>
      <c r="F21" s="119"/>
      <c r="G21" s="119">
        <v>35</v>
      </c>
      <c r="H21" s="109"/>
      <c r="I21" s="119"/>
      <c r="J21" s="119"/>
      <c r="K21" s="119"/>
      <c r="M21" s="53"/>
      <c r="W21" s="52">
        <v>195</v>
      </c>
    </row>
    <row r="22" spans="2:23" ht="15" x14ac:dyDescent="0.2">
      <c r="B22" s="58">
        <f t="shared" si="2"/>
        <v>1</v>
      </c>
      <c r="C22" s="58">
        <f t="shared" si="3"/>
        <v>0</v>
      </c>
      <c r="D22" s="116" t="s">
        <v>202</v>
      </c>
      <c r="E22" s="117">
        <v>29</v>
      </c>
      <c r="F22" s="119"/>
      <c r="G22" s="119">
        <v>35</v>
      </c>
      <c r="H22" s="109"/>
      <c r="I22" s="109"/>
      <c r="J22" s="109"/>
      <c r="K22" s="109"/>
      <c r="M22" s="53"/>
      <c r="Q22" s="52">
        <v>2.15</v>
      </c>
      <c r="W22" s="52">
        <v>225</v>
      </c>
    </row>
    <row r="23" spans="2:23" x14ac:dyDescent="0.2">
      <c r="B23" s="58">
        <f t="shared" si="2"/>
        <v>1</v>
      </c>
      <c r="C23" s="58">
        <f t="shared" si="3"/>
        <v>0</v>
      </c>
      <c r="D23" s="116" t="s">
        <v>202</v>
      </c>
      <c r="E23" s="121">
        <v>30</v>
      </c>
      <c r="F23" s="122"/>
      <c r="G23" s="119">
        <v>35</v>
      </c>
      <c r="H23" s="109"/>
      <c r="I23" s="109"/>
      <c r="J23" s="109"/>
      <c r="K23" s="109"/>
      <c r="M23" s="53"/>
      <c r="Q23" s="52">
        <v>2.12</v>
      </c>
      <c r="W23" s="52">
        <v>85</v>
      </c>
    </row>
    <row r="24" spans="2:23" ht="15" x14ac:dyDescent="0.2">
      <c r="B24" s="58">
        <f t="shared" si="2"/>
        <v>1</v>
      </c>
      <c r="C24" s="58">
        <f t="shared" si="3"/>
        <v>0</v>
      </c>
      <c r="D24" s="116" t="s">
        <v>202</v>
      </c>
      <c r="E24" s="117">
        <v>31</v>
      </c>
      <c r="F24" s="122"/>
      <c r="G24" s="119">
        <v>35</v>
      </c>
      <c r="H24" s="109"/>
      <c r="I24" s="109"/>
      <c r="J24" s="109"/>
      <c r="K24" s="109"/>
      <c r="M24" s="53"/>
      <c r="Q24" s="52">
        <v>2.19</v>
      </c>
      <c r="W24" s="52">
        <v>85</v>
      </c>
    </row>
    <row r="25" spans="2:23" x14ac:dyDescent="0.2">
      <c r="B25" s="58">
        <f t="shared" si="2"/>
        <v>1</v>
      </c>
      <c r="C25" s="58">
        <f t="shared" si="3"/>
        <v>0</v>
      </c>
      <c r="D25" s="116" t="s">
        <v>202</v>
      </c>
      <c r="E25" s="121">
        <v>32</v>
      </c>
      <c r="F25" s="122"/>
      <c r="G25" s="119">
        <v>35</v>
      </c>
      <c r="H25" s="109"/>
      <c r="I25" s="109"/>
      <c r="J25" s="109"/>
      <c r="K25" s="109"/>
      <c r="M25" s="53"/>
      <c r="P25" s="52" t="s">
        <v>204</v>
      </c>
      <c r="W25" s="52">
        <v>85</v>
      </c>
    </row>
    <row r="26" spans="2:23" ht="15" x14ac:dyDescent="0.2">
      <c r="B26" s="58">
        <f t="shared" si="2"/>
        <v>1</v>
      </c>
      <c r="C26" s="58">
        <f t="shared" si="3"/>
        <v>0</v>
      </c>
      <c r="D26" s="116" t="s">
        <v>202</v>
      </c>
      <c r="E26" s="117">
        <v>33</v>
      </c>
      <c r="F26" s="122"/>
      <c r="G26" s="119">
        <v>33</v>
      </c>
      <c r="H26" s="109"/>
      <c r="I26" s="109"/>
      <c r="J26" s="109"/>
      <c r="K26" s="109"/>
      <c r="M26" s="53"/>
      <c r="Q26" s="52">
        <v>0</v>
      </c>
      <c r="W26" s="52">
        <v>85</v>
      </c>
    </row>
    <row r="27" spans="2:23" x14ac:dyDescent="0.2">
      <c r="B27" s="58">
        <f t="shared" si="2"/>
        <v>1</v>
      </c>
      <c r="C27" s="58">
        <f t="shared" si="3"/>
        <v>0</v>
      </c>
      <c r="D27" s="116" t="s">
        <v>202</v>
      </c>
      <c r="E27" s="121">
        <v>34</v>
      </c>
      <c r="F27" s="122"/>
      <c r="G27" s="119">
        <v>29</v>
      </c>
      <c r="H27" s="109"/>
      <c r="I27" s="109"/>
      <c r="J27" s="109"/>
      <c r="K27" s="109"/>
      <c r="M27" s="53"/>
      <c r="Q27" s="52">
        <v>2.29</v>
      </c>
      <c r="W27" s="52">
        <v>85</v>
      </c>
    </row>
    <row r="28" spans="2:23" ht="15" x14ac:dyDescent="0.2">
      <c r="B28" s="58">
        <f t="shared" si="2"/>
        <v>1</v>
      </c>
      <c r="C28" s="58">
        <f t="shared" si="3"/>
        <v>0</v>
      </c>
      <c r="D28" s="116" t="s">
        <v>202</v>
      </c>
      <c r="E28" s="117">
        <v>35</v>
      </c>
      <c r="F28" s="122"/>
      <c r="G28" s="119">
        <v>36</v>
      </c>
      <c r="H28" s="109"/>
      <c r="I28" s="109"/>
      <c r="J28" s="109"/>
      <c r="K28" s="109"/>
      <c r="M28" s="53"/>
      <c r="W28" s="52">
        <v>310</v>
      </c>
    </row>
    <row r="29" spans="2:23" x14ac:dyDescent="0.2">
      <c r="B29" s="58">
        <f t="shared" si="2"/>
        <v>1</v>
      </c>
      <c r="C29" s="58">
        <f t="shared" si="3"/>
        <v>0</v>
      </c>
      <c r="D29" s="116" t="s">
        <v>202</v>
      </c>
      <c r="E29" s="121">
        <v>36</v>
      </c>
      <c r="F29" s="122"/>
      <c r="G29" s="119">
        <v>36</v>
      </c>
      <c r="H29" s="109"/>
      <c r="I29" s="109"/>
      <c r="J29" s="109"/>
      <c r="K29" s="109"/>
      <c r="M29" s="53"/>
      <c r="P29" s="52" t="s">
        <v>205</v>
      </c>
      <c r="Q29" s="52">
        <v>2.02</v>
      </c>
      <c r="W29" s="52">
        <v>320.60000000000002</v>
      </c>
    </row>
    <row r="30" spans="2:23" ht="15" x14ac:dyDescent="0.2">
      <c r="B30" s="58">
        <f t="shared" si="2"/>
        <v>1</v>
      </c>
      <c r="C30" s="58">
        <f t="shared" si="3"/>
        <v>0</v>
      </c>
      <c r="D30" s="116" t="s">
        <v>202</v>
      </c>
      <c r="E30" s="117">
        <v>37</v>
      </c>
      <c r="F30" s="122"/>
      <c r="G30" s="119">
        <v>40</v>
      </c>
      <c r="H30" s="109"/>
      <c r="I30" s="109"/>
      <c r="J30" s="109"/>
      <c r="K30" s="109"/>
      <c r="M30" s="53"/>
      <c r="Q30" s="52">
        <v>4.3</v>
      </c>
      <c r="W30" s="52">
        <v>79.53</v>
      </c>
    </row>
    <row r="31" spans="2:23" x14ac:dyDescent="0.2">
      <c r="B31" s="58">
        <f t="shared" si="2"/>
        <v>1</v>
      </c>
      <c r="C31" s="58">
        <f t="shared" si="3"/>
        <v>0</v>
      </c>
      <c r="D31" s="116" t="s">
        <v>202</v>
      </c>
      <c r="E31" s="121">
        <v>38</v>
      </c>
      <c r="F31" s="122"/>
      <c r="G31" s="119">
        <v>43</v>
      </c>
      <c r="H31" s="109"/>
      <c r="I31" s="109"/>
      <c r="J31" s="109"/>
      <c r="K31" s="109"/>
      <c r="M31" s="53"/>
      <c r="P31" s="52" t="s">
        <v>206</v>
      </c>
      <c r="W31" s="52">
        <v>97.87</v>
      </c>
    </row>
    <row r="32" spans="2:23" ht="15" x14ac:dyDescent="0.2">
      <c r="B32" s="58">
        <f t="shared" si="2"/>
        <v>1</v>
      </c>
      <c r="C32" s="58">
        <f t="shared" si="3"/>
        <v>0</v>
      </c>
      <c r="D32" s="116" t="s">
        <v>202</v>
      </c>
      <c r="E32" s="117">
        <v>39</v>
      </c>
      <c r="F32" s="122"/>
      <c r="G32" s="119">
        <v>39</v>
      </c>
      <c r="H32" s="109"/>
      <c r="I32" s="109"/>
      <c r="J32" s="109"/>
      <c r="K32" s="109"/>
      <c r="M32" s="53"/>
      <c r="Q32" s="52">
        <v>0.15</v>
      </c>
      <c r="W32" s="52">
        <v>116.17</v>
      </c>
    </row>
    <row r="33" spans="2:23" x14ac:dyDescent="0.2">
      <c r="B33" s="58">
        <f t="shared" si="2"/>
        <v>1</v>
      </c>
      <c r="C33" s="58">
        <f t="shared" si="3"/>
        <v>0</v>
      </c>
      <c r="D33" s="116" t="s">
        <v>202</v>
      </c>
      <c r="E33" s="121">
        <v>40</v>
      </c>
      <c r="F33" s="122"/>
      <c r="G33" s="119">
        <v>52</v>
      </c>
      <c r="I33" s="109"/>
      <c r="J33" s="109"/>
      <c r="K33" s="109"/>
      <c r="M33" s="53"/>
      <c r="P33" s="52" t="s">
        <v>207</v>
      </c>
      <c r="W33" s="52">
        <v>338.89</v>
      </c>
    </row>
    <row r="34" spans="2:23" ht="15" x14ac:dyDescent="0.2">
      <c r="B34" s="58">
        <f t="shared" si="2"/>
        <v>1</v>
      </c>
      <c r="C34" s="58">
        <f t="shared" si="3"/>
        <v>0</v>
      </c>
      <c r="D34" s="116" t="s">
        <v>202</v>
      </c>
      <c r="E34" s="117">
        <v>41</v>
      </c>
      <c r="F34" s="122"/>
      <c r="G34" s="119">
        <v>51</v>
      </c>
      <c r="I34" s="109"/>
      <c r="J34" s="109"/>
      <c r="K34" s="109"/>
      <c r="M34" s="53"/>
      <c r="Q34" s="52">
        <v>0.99</v>
      </c>
      <c r="W34" s="52">
        <v>160</v>
      </c>
    </row>
    <row r="35" spans="2:23" x14ac:dyDescent="0.2">
      <c r="B35" s="58">
        <f t="shared" si="2"/>
        <v>1</v>
      </c>
      <c r="C35" s="58">
        <f t="shared" si="3"/>
        <v>0</v>
      </c>
      <c r="D35" s="116" t="s">
        <v>202</v>
      </c>
      <c r="E35" s="121">
        <v>42</v>
      </c>
      <c r="F35" s="122"/>
      <c r="G35" s="119">
        <v>49</v>
      </c>
      <c r="I35" s="109"/>
      <c r="J35" s="109"/>
      <c r="K35" s="109"/>
      <c r="M35" s="53"/>
      <c r="R35" s="52" t="s">
        <v>208</v>
      </c>
      <c r="U35" s="123">
        <f>SUM(Q3:Q34)+SUM(T3:T11)</f>
        <v>69.349999999999994</v>
      </c>
      <c r="W35" s="52">
        <v>287</v>
      </c>
    </row>
    <row r="36" spans="2:23" ht="15" x14ac:dyDescent="0.2">
      <c r="B36" s="58">
        <f t="shared" si="2"/>
        <v>1</v>
      </c>
      <c r="C36" s="58">
        <f t="shared" si="3"/>
        <v>0</v>
      </c>
      <c r="D36" s="116" t="s">
        <v>202</v>
      </c>
      <c r="E36" s="117">
        <v>43</v>
      </c>
      <c r="F36" s="122"/>
      <c r="G36" s="119">
        <v>49</v>
      </c>
      <c r="I36" s="109"/>
      <c r="J36" s="109"/>
      <c r="K36" s="109"/>
      <c r="M36" s="53"/>
      <c r="P36" s="52" t="s">
        <v>209</v>
      </c>
      <c r="W36" s="52">
        <v>340</v>
      </c>
    </row>
    <row r="37" spans="2:23" x14ac:dyDescent="0.2">
      <c r="B37" s="58">
        <f t="shared" si="2"/>
        <v>1</v>
      </c>
      <c r="C37" s="58">
        <f t="shared" si="3"/>
        <v>0</v>
      </c>
      <c r="D37" s="116" t="s">
        <v>202</v>
      </c>
      <c r="E37" s="121">
        <v>44</v>
      </c>
      <c r="F37" s="122"/>
      <c r="G37" s="119">
        <v>49</v>
      </c>
      <c r="I37" s="109"/>
      <c r="J37" s="109"/>
      <c r="K37" s="109"/>
      <c r="M37" s="53"/>
      <c r="P37" s="52">
        <v>3.2149999999999999</v>
      </c>
      <c r="Q37" s="52">
        <f>P37-0.5</f>
        <v>2.7149999999999999</v>
      </c>
      <c r="W37" s="52">
        <v>270</v>
      </c>
    </row>
    <row r="38" spans="2:23" ht="15" x14ac:dyDescent="0.2">
      <c r="B38" s="58">
        <f t="shared" si="2"/>
        <v>1</v>
      </c>
      <c r="C38" s="58">
        <f t="shared" si="3"/>
        <v>0</v>
      </c>
      <c r="D38" s="116" t="s">
        <v>202</v>
      </c>
      <c r="E38" s="117">
        <v>45</v>
      </c>
      <c r="F38" s="122"/>
      <c r="G38" s="119">
        <v>35</v>
      </c>
      <c r="I38" s="109"/>
      <c r="J38" s="109"/>
      <c r="K38" s="109"/>
      <c r="M38" s="53"/>
      <c r="P38" s="52">
        <v>3.524</v>
      </c>
      <c r="Q38" s="52">
        <f t="shared" ref="Q38:Q61" si="4">P38-0.5</f>
        <v>3.024</v>
      </c>
      <c r="W38" s="52">
        <v>360</v>
      </c>
    </row>
    <row r="39" spans="2:23" ht="15" x14ac:dyDescent="0.2">
      <c r="B39" s="58">
        <f t="shared" si="2"/>
        <v>1</v>
      </c>
      <c r="C39" s="58">
        <f t="shared" si="3"/>
        <v>0</v>
      </c>
      <c r="D39" s="116" t="s">
        <v>202</v>
      </c>
      <c r="E39" s="117">
        <v>46</v>
      </c>
      <c r="F39" s="122"/>
      <c r="G39" s="119">
        <v>35</v>
      </c>
      <c r="I39" s="109"/>
      <c r="J39" s="109"/>
      <c r="K39" s="109"/>
      <c r="M39" s="53"/>
      <c r="P39" s="52">
        <v>3.5219999999999998</v>
      </c>
      <c r="Q39" s="52">
        <f t="shared" si="4"/>
        <v>3.0219999999999998</v>
      </c>
      <c r="W39" s="52">
        <v>335</v>
      </c>
    </row>
    <row r="40" spans="2:23" x14ac:dyDescent="0.2">
      <c r="B40" s="58">
        <f t="shared" si="2"/>
        <v>1</v>
      </c>
      <c r="C40" s="58">
        <f t="shared" si="3"/>
        <v>0</v>
      </c>
      <c r="D40" s="116" t="s">
        <v>202</v>
      </c>
      <c r="E40" s="121">
        <v>47</v>
      </c>
      <c r="F40" s="122"/>
      <c r="G40" s="119">
        <v>35</v>
      </c>
      <c r="I40" s="109"/>
      <c r="J40" s="109"/>
      <c r="K40" s="109"/>
      <c r="M40" s="53"/>
      <c r="P40" s="52">
        <v>2.8740000000000001</v>
      </c>
      <c r="Q40" s="52">
        <f t="shared" si="4"/>
        <v>2.3740000000000001</v>
      </c>
      <c r="W40" s="52">
        <v>400</v>
      </c>
    </row>
    <row r="41" spans="2:23" ht="15" x14ac:dyDescent="0.2">
      <c r="B41" s="58">
        <f t="shared" si="2"/>
        <v>1</v>
      </c>
      <c r="C41" s="58">
        <f t="shared" si="3"/>
        <v>0</v>
      </c>
      <c r="D41" s="116" t="s">
        <v>202</v>
      </c>
      <c r="E41" s="117">
        <v>48</v>
      </c>
      <c r="F41" s="122"/>
      <c r="G41" s="119">
        <v>49</v>
      </c>
      <c r="I41" s="109"/>
      <c r="J41" s="109"/>
      <c r="K41" s="109"/>
      <c r="M41" s="53"/>
      <c r="P41" s="52">
        <v>2.2189999999999999</v>
      </c>
      <c r="Q41" s="52">
        <f t="shared" si="4"/>
        <v>1.7189999999999999</v>
      </c>
      <c r="W41" s="52">
        <v>312</v>
      </c>
    </row>
    <row r="42" spans="2:23" x14ac:dyDescent="0.2">
      <c r="B42" s="58">
        <f t="shared" si="2"/>
        <v>1</v>
      </c>
      <c r="C42" s="58">
        <f t="shared" si="3"/>
        <v>0</v>
      </c>
      <c r="D42" s="116" t="s">
        <v>202</v>
      </c>
      <c r="E42" s="121">
        <v>49</v>
      </c>
      <c r="F42" s="122"/>
      <c r="G42" s="119">
        <v>56</v>
      </c>
      <c r="H42" s="109"/>
      <c r="I42" s="109"/>
      <c r="J42" s="109"/>
      <c r="K42" s="109"/>
      <c r="M42" s="53"/>
      <c r="P42" s="52">
        <v>1.5549999999999999</v>
      </c>
      <c r="Q42" s="52">
        <f t="shared" si="4"/>
        <v>1.0549999999999999</v>
      </c>
      <c r="W42" s="52">
        <v>345</v>
      </c>
    </row>
    <row r="43" spans="2:23" ht="15" x14ac:dyDescent="0.2">
      <c r="B43" s="58">
        <f t="shared" si="2"/>
        <v>1</v>
      </c>
      <c r="C43" s="58">
        <f t="shared" si="3"/>
        <v>0</v>
      </c>
      <c r="D43" s="116" t="s">
        <v>202</v>
      </c>
      <c r="E43" s="117">
        <v>50</v>
      </c>
      <c r="F43" s="122"/>
      <c r="G43" s="119">
        <v>56</v>
      </c>
      <c r="H43" s="109"/>
      <c r="I43" s="109"/>
      <c r="J43" s="109"/>
      <c r="K43" s="109"/>
      <c r="M43" s="53"/>
      <c r="P43" s="52">
        <v>2.6139999999999999</v>
      </c>
      <c r="Q43" s="52">
        <f t="shared" si="4"/>
        <v>2.1139999999999999</v>
      </c>
      <c r="W43" s="52">
        <v>33</v>
      </c>
    </row>
    <row r="44" spans="2:23" x14ac:dyDescent="0.2">
      <c r="B44" s="58">
        <f t="shared" si="2"/>
        <v>1</v>
      </c>
      <c r="C44" s="58">
        <f t="shared" si="3"/>
        <v>0</v>
      </c>
      <c r="D44" s="116" t="s">
        <v>202</v>
      </c>
      <c r="E44" s="121">
        <v>51</v>
      </c>
      <c r="F44" s="122"/>
      <c r="G44" s="119">
        <v>46</v>
      </c>
      <c r="I44" s="109"/>
      <c r="J44" s="109"/>
      <c r="K44" s="109"/>
      <c r="M44" s="53"/>
      <c r="P44" s="52">
        <v>2.512</v>
      </c>
      <c r="Q44" s="52">
        <f t="shared" si="4"/>
        <v>2.012</v>
      </c>
      <c r="W44" s="52">
        <f>SUM(W2:W43)</f>
        <v>9556.41</v>
      </c>
    </row>
    <row r="45" spans="2:23" ht="15" x14ac:dyDescent="0.2">
      <c r="B45" s="58">
        <f t="shared" si="2"/>
        <v>1</v>
      </c>
      <c r="C45" s="58">
        <f t="shared" si="3"/>
        <v>0</v>
      </c>
      <c r="D45" s="116" t="s">
        <v>202</v>
      </c>
      <c r="E45" s="117">
        <v>52</v>
      </c>
      <c r="F45" s="122"/>
      <c r="G45" s="119">
        <v>31</v>
      </c>
      <c r="I45" s="109"/>
      <c r="J45" s="109"/>
      <c r="K45" s="109"/>
      <c r="M45" s="53"/>
      <c r="P45" s="52">
        <v>2.7519999999999998</v>
      </c>
      <c r="Q45" s="52">
        <f t="shared" si="4"/>
        <v>2.2519999999999998</v>
      </c>
    </row>
    <row r="46" spans="2:23" x14ac:dyDescent="0.2">
      <c r="B46" s="58">
        <f t="shared" si="2"/>
        <v>1</v>
      </c>
      <c r="C46" s="58">
        <f t="shared" si="3"/>
        <v>0</v>
      </c>
      <c r="D46" s="116" t="s">
        <v>202</v>
      </c>
      <c r="E46" s="121">
        <v>53</v>
      </c>
      <c r="F46" s="122"/>
      <c r="G46" s="119">
        <v>32</v>
      </c>
      <c r="I46" s="109"/>
      <c r="J46" s="109"/>
      <c r="K46" s="109"/>
      <c r="M46" s="53"/>
      <c r="P46" s="52">
        <v>2.992</v>
      </c>
      <c r="Q46" s="52">
        <f t="shared" si="4"/>
        <v>2.492</v>
      </c>
    </row>
    <row r="47" spans="2:23" ht="15" x14ac:dyDescent="0.2">
      <c r="B47" s="58">
        <f t="shared" si="2"/>
        <v>1</v>
      </c>
      <c r="C47" s="58">
        <f t="shared" si="3"/>
        <v>0</v>
      </c>
      <c r="D47" s="116" t="s">
        <v>202</v>
      </c>
      <c r="E47" s="117">
        <v>54</v>
      </c>
      <c r="F47" s="122"/>
      <c r="G47" s="119">
        <v>32</v>
      </c>
      <c r="I47" s="109"/>
      <c r="J47" s="109"/>
      <c r="K47" s="109"/>
      <c r="M47" s="53"/>
      <c r="P47" s="52">
        <v>3.2320000000000002</v>
      </c>
      <c r="Q47" s="52">
        <f t="shared" si="4"/>
        <v>2.7320000000000002</v>
      </c>
    </row>
    <row r="48" spans="2:23" x14ac:dyDescent="0.2">
      <c r="B48" s="58">
        <f t="shared" si="2"/>
        <v>1</v>
      </c>
      <c r="C48" s="58">
        <f t="shared" si="3"/>
        <v>0</v>
      </c>
      <c r="D48" s="116" t="s">
        <v>202</v>
      </c>
      <c r="E48" s="121">
        <v>55</v>
      </c>
      <c r="F48" s="122"/>
      <c r="G48" s="119">
        <v>32</v>
      </c>
      <c r="I48" s="109"/>
      <c r="J48" s="109"/>
      <c r="K48" s="109"/>
      <c r="M48" s="53"/>
      <c r="P48" s="52">
        <v>3.38</v>
      </c>
      <c r="Q48" s="52">
        <f t="shared" si="4"/>
        <v>2.88</v>
      </c>
    </row>
    <row r="49" spans="2:17" ht="15" x14ac:dyDescent="0.2">
      <c r="B49" s="58">
        <f t="shared" si="2"/>
        <v>1</v>
      </c>
      <c r="C49" s="58">
        <f t="shared" si="3"/>
        <v>0</v>
      </c>
      <c r="D49" s="116" t="s">
        <v>202</v>
      </c>
      <c r="E49" s="117">
        <v>56</v>
      </c>
      <c r="F49" s="122"/>
      <c r="G49" s="119">
        <v>33</v>
      </c>
      <c r="I49" s="109"/>
      <c r="J49" s="109"/>
      <c r="K49" s="109"/>
      <c r="M49" s="53"/>
      <c r="P49" s="52">
        <v>3.6469999999999998</v>
      </c>
      <c r="Q49" s="52">
        <f t="shared" si="4"/>
        <v>3.1469999999999998</v>
      </c>
    </row>
    <row r="50" spans="2:17" x14ac:dyDescent="0.2">
      <c r="B50" s="58">
        <f t="shared" si="2"/>
        <v>1</v>
      </c>
      <c r="C50" s="58">
        <f t="shared" si="3"/>
        <v>0</v>
      </c>
      <c r="D50" s="116" t="s">
        <v>202</v>
      </c>
      <c r="E50" s="121">
        <v>57</v>
      </c>
      <c r="F50" s="122"/>
      <c r="G50" s="119">
        <v>33</v>
      </c>
      <c r="I50" s="109"/>
      <c r="J50" s="109"/>
      <c r="K50" s="109"/>
      <c r="M50" s="53"/>
      <c r="P50" s="52">
        <v>3.839</v>
      </c>
      <c r="Q50" s="52">
        <f t="shared" si="4"/>
        <v>3.339</v>
      </c>
    </row>
    <row r="51" spans="2:17" ht="15" x14ac:dyDescent="0.2">
      <c r="B51" s="58">
        <f t="shared" si="2"/>
        <v>1</v>
      </c>
      <c r="C51" s="58">
        <f t="shared" si="3"/>
        <v>0</v>
      </c>
      <c r="D51" s="116" t="s">
        <v>202</v>
      </c>
      <c r="E51" s="117">
        <v>58</v>
      </c>
      <c r="F51" s="122"/>
      <c r="G51" s="119">
        <v>34</v>
      </c>
      <c r="I51" s="109"/>
      <c r="J51" s="109"/>
      <c r="K51" s="109"/>
      <c r="M51" s="53"/>
      <c r="P51" s="52">
        <v>4.0439999999999996</v>
      </c>
      <c r="Q51" s="52">
        <f t="shared" si="4"/>
        <v>3.5439999999999996</v>
      </c>
    </row>
    <row r="52" spans="2:17" x14ac:dyDescent="0.2">
      <c r="B52" s="58">
        <f t="shared" si="2"/>
        <v>1</v>
      </c>
      <c r="C52" s="58">
        <f t="shared" si="3"/>
        <v>0</v>
      </c>
      <c r="D52" s="116" t="s">
        <v>202</v>
      </c>
      <c r="E52" s="121">
        <v>59</v>
      </c>
      <c r="F52" s="122"/>
      <c r="G52" s="119">
        <v>34</v>
      </c>
      <c r="I52" s="109"/>
      <c r="J52" s="109"/>
      <c r="K52" s="109"/>
      <c r="M52" s="53"/>
      <c r="P52" s="52">
        <v>3.88</v>
      </c>
      <c r="Q52" s="52">
        <f t="shared" si="4"/>
        <v>3.38</v>
      </c>
    </row>
    <row r="53" spans="2:17" ht="15" x14ac:dyDescent="0.2">
      <c r="B53" s="58">
        <f t="shared" si="2"/>
        <v>1</v>
      </c>
      <c r="C53" s="58">
        <f t="shared" si="3"/>
        <v>0</v>
      </c>
      <c r="D53" s="116" t="s">
        <v>202</v>
      </c>
      <c r="E53" s="117">
        <v>60</v>
      </c>
      <c r="F53" s="122"/>
      <c r="G53" s="119">
        <v>34</v>
      </c>
      <c r="I53" s="109"/>
      <c r="J53" s="109"/>
      <c r="K53" s="109"/>
      <c r="M53" s="53"/>
      <c r="P53" s="52">
        <v>3.282</v>
      </c>
      <c r="Q53" s="52">
        <f t="shared" si="4"/>
        <v>2.782</v>
      </c>
    </row>
    <row r="54" spans="2:17" ht="15" x14ac:dyDescent="0.2">
      <c r="B54" s="58">
        <f t="shared" si="2"/>
        <v>1</v>
      </c>
      <c r="C54" s="58">
        <f t="shared" si="3"/>
        <v>0</v>
      </c>
      <c r="D54" s="116" t="s">
        <v>202</v>
      </c>
      <c r="E54" s="117">
        <v>61</v>
      </c>
      <c r="F54" s="122"/>
      <c r="G54" s="119">
        <v>35</v>
      </c>
      <c r="I54" s="109"/>
      <c r="J54" s="109"/>
      <c r="K54" s="109"/>
      <c r="M54" s="53"/>
      <c r="P54" s="52">
        <v>2.5139999999999998</v>
      </c>
      <c r="Q54" s="52">
        <f t="shared" si="4"/>
        <v>2.0139999999999998</v>
      </c>
    </row>
    <row r="55" spans="2:17" x14ac:dyDescent="0.2">
      <c r="B55" s="58">
        <f t="shared" si="2"/>
        <v>1</v>
      </c>
      <c r="C55" s="58">
        <f t="shared" si="3"/>
        <v>0</v>
      </c>
      <c r="D55" s="116" t="s">
        <v>202</v>
      </c>
      <c r="E55" s="121">
        <v>62</v>
      </c>
      <c r="F55" s="122"/>
      <c r="G55" s="119">
        <v>35</v>
      </c>
      <c r="I55" s="109"/>
      <c r="J55" s="109"/>
      <c r="K55" s="109"/>
      <c r="M55" s="53"/>
      <c r="P55" s="52">
        <v>2.6389999999999998</v>
      </c>
      <c r="Q55" s="52">
        <f t="shared" si="4"/>
        <v>2.1389999999999998</v>
      </c>
    </row>
    <row r="56" spans="2:17" x14ac:dyDescent="0.2">
      <c r="B56" s="58">
        <f t="shared" si="2"/>
        <v>0</v>
      </c>
      <c r="C56" s="58">
        <f t="shared" si="3"/>
        <v>0</v>
      </c>
      <c r="D56" s="116"/>
      <c r="E56" s="124"/>
      <c r="F56" s="122"/>
      <c r="G56" s="119"/>
      <c r="I56" s="109"/>
      <c r="J56" s="109"/>
      <c r="K56" s="109"/>
      <c r="M56" s="53"/>
      <c r="P56" s="52">
        <v>2.1829999999999998</v>
      </c>
      <c r="Q56" s="52">
        <f t="shared" si="4"/>
        <v>1.6829999999999998</v>
      </c>
    </row>
    <row r="57" spans="2:17" x14ac:dyDescent="0.2">
      <c r="B57" s="58">
        <f t="shared" si="2"/>
        <v>0</v>
      </c>
      <c r="C57" s="58">
        <f t="shared" si="3"/>
        <v>0</v>
      </c>
      <c r="D57" s="116"/>
      <c r="E57" s="124" t="s">
        <v>210</v>
      </c>
      <c r="F57" s="122"/>
      <c r="G57" s="119"/>
      <c r="H57" s="109"/>
      <c r="I57" s="109"/>
      <c r="J57" s="109"/>
      <c r="K57" s="109"/>
      <c r="M57" s="53"/>
      <c r="P57" s="52">
        <v>3.0270000000000001</v>
      </c>
      <c r="Q57" s="52">
        <f t="shared" si="4"/>
        <v>2.5270000000000001</v>
      </c>
    </row>
    <row r="58" spans="2:17" x14ac:dyDescent="0.2">
      <c r="B58" s="58">
        <f t="shared" si="2"/>
        <v>0</v>
      </c>
      <c r="C58" s="58">
        <f t="shared" si="3"/>
        <v>1</v>
      </c>
      <c r="D58" s="116" t="s">
        <v>211</v>
      </c>
      <c r="E58" s="124">
        <v>6</v>
      </c>
      <c r="F58" s="122"/>
      <c r="G58" s="119">
        <v>35</v>
      </c>
      <c r="H58" s="109"/>
      <c r="I58" s="109"/>
      <c r="J58" s="109"/>
      <c r="K58" s="109"/>
      <c r="M58" s="53"/>
      <c r="P58" s="52">
        <v>2.2229999999999999</v>
      </c>
      <c r="Q58" s="52">
        <f t="shared" si="4"/>
        <v>1.7229999999999999</v>
      </c>
    </row>
    <row r="59" spans="2:17" x14ac:dyDescent="0.2">
      <c r="B59" s="58">
        <f t="shared" si="2"/>
        <v>0</v>
      </c>
      <c r="C59" s="58">
        <f t="shared" si="3"/>
        <v>1</v>
      </c>
      <c r="D59" s="116" t="s">
        <v>211</v>
      </c>
      <c r="E59" s="124">
        <v>7</v>
      </c>
      <c r="F59" s="122"/>
      <c r="G59" s="119">
        <v>35</v>
      </c>
      <c r="I59" s="109"/>
      <c r="J59" s="109"/>
      <c r="K59" s="109"/>
      <c r="M59" s="53"/>
      <c r="P59" s="52">
        <v>2.0470000000000002</v>
      </c>
      <c r="Q59" s="52">
        <f t="shared" si="4"/>
        <v>1.5470000000000002</v>
      </c>
    </row>
    <row r="60" spans="2:17" x14ac:dyDescent="0.2">
      <c r="B60" s="58">
        <f t="shared" si="2"/>
        <v>0</v>
      </c>
      <c r="C60" s="58">
        <f t="shared" si="3"/>
        <v>1</v>
      </c>
      <c r="D60" s="116" t="s">
        <v>211</v>
      </c>
      <c r="E60" s="124">
        <v>8</v>
      </c>
      <c r="F60" s="122"/>
      <c r="G60" s="119">
        <v>35</v>
      </c>
      <c r="I60" s="109"/>
      <c r="J60" s="109"/>
      <c r="K60" s="109"/>
      <c r="M60" s="53"/>
      <c r="P60" s="52">
        <v>2.044</v>
      </c>
      <c r="Q60" s="52">
        <f t="shared" si="4"/>
        <v>1.544</v>
      </c>
    </row>
    <row r="61" spans="2:17" x14ac:dyDescent="0.2">
      <c r="B61" s="58">
        <f t="shared" si="2"/>
        <v>0</v>
      </c>
      <c r="C61" s="58">
        <f t="shared" si="3"/>
        <v>1</v>
      </c>
      <c r="D61" s="116" t="s">
        <v>211</v>
      </c>
      <c r="E61" s="124">
        <v>9</v>
      </c>
      <c r="F61" s="122"/>
      <c r="G61" s="119">
        <v>35</v>
      </c>
      <c r="I61" s="109"/>
      <c r="J61" s="109"/>
      <c r="K61" s="109"/>
      <c r="M61" s="53"/>
      <c r="P61" s="52">
        <v>1.33</v>
      </c>
      <c r="Q61" s="52">
        <f t="shared" si="4"/>
        <v>0.83000000000000007</v>
      </c>
    </row>
    <row r="62" spans="2:17" x14ac:dyDescent="0.2">
      <c r="B62" s="58">
        <f t="shared" si="2"/>
        <v>0</v>
      </c>
      <c r="C62" s="58">
        <f t="shared" si="3"/>
        <v>1</v>
      </c>
      <c r="D62" s="116" t="s">
        <v>211</v>
      </c>
      <c r="E62" s="124">
        <v>10</v>
      </c>
      <c r="F62" s="122"/>
      <c r="G62" s="119">
        <v>35</v>
      </c>
      <c r="I62" s="109"/>
      <c r="J62" s="109"/>
      <c r="M62" s="53"/>
      <c r="Q62" s="52">
        <f>SUM(Q37:Q61)</f>
        <v>58.589999999999996</v>
      </c>
    </row>
    <row r="63" spans="2:17" ht="15" x14ac:dyDescent="0.25">
      <c r="B63" s="58">
        <f t="shared" si="2"/>
        <v>0</v>
      </c>
      <c r="C63" s="58">
        <f t="shared" si="3"/>
        <v>1</v>
      </c>
      <c r="D63" s="116" t="s">
        <v>211</v>
      </c>
      <c r="E63" s="124">
        <v>11</v>
      </c>
      <c r="F63" s="122"/>
      <c r="G63" s="119">
        <v>35</v>
      </c>
      <c r="I63" s="109"/>
      <c r="J63" s="109"/>
      <c r="M63" s="125"/>
    </row>
    <row r="64" spans="2:17" x14ac:dyDescent="0.2">
      <c r="B64" s="58">
        <f t="shared" si="2"/>
        <v>0</v>
      </c>
      <c r="C64" s="58">
        <f t="shared" si="3"/>
        <v>1</v>
      </c>
      <c r="D64" s="116" t="s">
        <v>211</v>
      </c>
      <c r="E64" s="124">
        <v>12</v>
      </c>
      <c r="F64" s="122"/>
      <c r="G64" s="119">
        <v>36</v>
      </c>
      <c r="I64" s="109"/>
      <c r="J64" s="109"/>
      <c r="M64" s="53"/>
    </row>
    <row r="65" spans="2:13" x14ac:dyDescent="0.2">
      <c r="B65" s="58">
        <f t="shared" si="2"/>
        <v>0</v>
      </c>
      <c r="C65" s="58">
        <f t="shared" si="3"/>
        <v>1</v>
      </c>
      <c r="D65" s="116" t="s">
        <v>211</v>
      </c>
      <c r="E65" s="124">
        <v>13</v>
      </c>
      <c r="F65" s="122"/>
      <c r="G65" s="119">
        <v>34</v>
      </c>
      <c r="I65" s="109"/>
      <c r="M65" s="53"/>
    </row>
    <row r="66" spans="2:13" x14ac:dyDescent="0.2">
      <c r="B66" s="58">
        <f t="shared" si="2"/>
        <v>0</v>
      </c>
      <c r="C66" s="58">
        <f t="shared" si="3"/>
        <v>1</v>
      </c>
      <c r="D66" s="116" t="s">
        <v>211</v>
      </c>
      <c r="E66" s="124">
        <v>14</v>
      </c>
      <c r="F66" s="122"/>
      <c r="G66" s="119">
        <v>32</v>
      </c>
      <c r="I66" s="109"/>
      <c r="M66" s="53"/>
    </row>
    <row r="67" spans="2:13" x14ac:dyDescent="0.2">
      <c r="B67" s="58">
        <f t="shared" si="2"/>
        <v>0</v>
      </c>
      <c r="C67" s="58">
        <f t="shared" si="3"/>
        <v>1</v>
      </c>
      <c r="D67" s="116" t="s">
        <v>211</v>
      </c>
      <c r="E67" s="124">
        <v>15</v>
      </c>
      <c r="F67" s="122"/>
      <c r="G67" s="119">
        <v>29</v>
      </c>
      <c r="I67" s="109"/>
      <c r="M67" s="53"/>
    </row>
    <row r="68" spans="2:13" x14ac:dyDescent="0.2">
      <c r="B68" s="58">
        <f t="shared" si="2"/>
        <v>0</v>
      </c>
      <c r="C68" s="58">
        <f t="shared" si="3"/>
        <v>1</v>
      </c>
      <c r="D68" s="116" t="s">
        <v>211</v>
      </c>
      <c r="E68" s="124">
        <v>16</v>
      </c>
      <c r="F68" s="122"/>
      <c r="G68" s="119">
        <v>31</v>
      </c>
      <c r="I68" s="109"/>
      <c r="M68" s="53"/>
    </row>
    <row r="69" spans="2:13" x14ac:dyDescent="0.2">
      <c r="B69" s="58">
        <f t="shared" si="2"/>
        <v>0</v>
      </c>
      <c r="C69" s="58">
        <f t="shared" si="3"/>
        <v>1</v>
      </c>
      <c r="D69" s="116" t="s">
        <v>211</v>
      </c>
      <c r="E69" s="124">
        <v>17</v>
      </c>
      <c r="F69" s="122"/>
      <c r="G69" s="119">
        <v>40</v>
      </c>
      <c r="I69" s="109"/>
      <c r="M69" s="53"/>
    </row>
    <row r="70" spans="2:13" x14ac:dyDescent="0.2">
      <c r="B70" s="58">
        <f t="shared" si="2"/>
        <v>0</v>
      </c>
      <c r="C70" s="58">
        <f t="shared" si="3"/>
        <v>1</v>
      </c>
      <c r="D70" s="116" t="s">
        <v>211</v>
      </c>
      <c r="E70" s="124">
        <v>18</v>
      </c>
      <c r="F70" s="122"/>
      <c r="G70" s="119">
        <v>42</v>
      </c>
      <c r="I70" s="109"/>
      <c r="M70" s="53"/>
    </row>
    <row r="71" spans="2:13" x14ac:dyDescent="0.2">
      <c r="B71" s="58">
        <f t="shared" si="2"/>
        <v>0</v>
      </c>
      <c r="C71" s="58">
        <f t="shared" si="3"/>
        <v>1</v>
      </c>
      <c r="D71" s="116" t="s">
        <v>211</v>
      </c>
      <c r="E71" s="124">
        <v>19</v>
      </c>
      <c r="F71" s="122"/>
      <c r="G71" s="119">
        <v>37</v>
      </c>
      <c r="I71" s="109"/>
      <c r="M71" s="53"/>
    </row>
    <row r="72" spans="2:13" x14ac:dyDescent="0.2">
      <c r="B72" s="58">
        <f t="shared" si="2"/>
        <v>0</v>
      </c>
      <c r="C72" s="58">
        <f t="shared" si="3"/>
        <v>1</v>
      </c>
      <c r="D72" s="116" t="s">
        <v>211</v>
      </c>
      <c r="E72" s="124">
        <v>20</v>
      </c>
      <c r="F72" s="122"/>
      <c r="G72" s="119">
        <v>38</v>
      </c>
      <c r="I72" s="109"/>
      <c r="M72" s="53"/>
    </row>
    <row r="73" spans="2:13" x14ac:dyDescent="0.2">
      <c r="B73" s="58">
        <f t="shared" si="2"/>
        <v>0</v>
      </c>
      <c r="C73" s="58">
        <f t="shared" si="3"/>
        <v>1</v>
      </c>
      <c r="D73" s="116" t="s">
        <v>211</v>
      </c>
      <c r="E73" s="124">
        <v>21</v>
      </c>
      <c r="F73" s="122"/>
      <c r="G73" s="119">
        <v>38</v>
      </c>
      <c r="I73" s="109"/>
      <c r="M73" s="53"/>
    </row>
    <row r="74" spans="2:13" x14ac:dyDescent="0.2">
      <c r="B74" s="58">
        <f t="shared" si="2"/>
        <v>0</v>
      </c>
      <c r="C74" s="58">
        <f t="shared" si="3"/>
        <v>1</v>
      </c>
      <c r="D74" s="116" t="s">
        <v>211</v>
      </c>
      <c r="E74" s="124">
        <v>22</v>
      </c>
      <c r="F74" s="122"/>
      <c r="G74" s="119">
        <v>38</v>
      </c>
      <c r="I74" s="109"/>
      <c r="M74" s="53"/>
    </row>
    <row r="75" spans="2:13" x14ac:dyDescent="0.2">
      <c r="B75" s="58">
        <f t="shared" si="2"/>
        <v>0</v>
      </c>
      <c r="C75" s="58">
        <f t="shared" si="3"/>
        <v>1</v>
      </c>
      <c r="D75" s="116" t="s">
        <v>211</v>
      </c>
      <c r="E75" s="124">
        <v>23</v>
      </c>
      <c r="F75" s="122"/>
      <c r="G75" s="119">
        <v>37</v>
      </c>
      <c r="I75" s="109"/>
      <c r="M75" s="53"/>
    </row>
    <row r="76" spans="2:13" x14ac:dyDescent="0.2">
      <c r="B76" s="58">
        <f t="shared" si="2"/>
        <v>0</v>
      </c>
      <c r="C76" s="58">
        <f t="shared" si="3"/>
        <v>1</v>
      </c>
      <c r="D76" s="116" t="s">
        <v>211</v>
      </c>
      <c r="E76" s="124">
        <v>24</v>
      </c>
      <c r="F76" s="122"/>
      <c r="G76" s="119">
        <v>37</v>
      </c>
      <c r="I76" s="109"/>
      <c r="M76" s="53"/>
    </row>
    <row r="77" spans="2:13" x14ac:dyDescent="0.2">
      <c r="B77" s="58">
        <f t="shared" si="2"/>
        <v>0</v>
      </c>
      <c r="C77" s="58">
        <f t="shared" si="3"/>
        <v>1</v>
      </c>
      <c r="D77" s="116" t="s">
        <v>211</v>
      </c>
      <c r="E77" s="124">
        <v>25</v>
      </c>
      <c r="F77" s="122"/>
      <c r="G77" s="119">
        <v>36</v>
      </c>
      <c r="H77" s="109"/>
      <c r="I77" s="109"/>
      <c r="J77" s="109"/>
      <c r="M77" s="53"/>
    </row>
    <row r="78" spans="2:13" x14ac:dyDescent="0.2">
      <c r="B78" s="58">
        <f t="shared" si="2"/>
        <v>0</v>
      </c>
      <c r="C78" s="58">
        <f t="shared" si="3"/>
        <v>1</v>
      </c>
      <c r="D78" s="116" t="s">
        <v>211</v>
      </c>
      <c r="E78" s="124">
        <v>26</v>
      </c>
      <c r="F78" s="122"/>
      <c r="G78" s="119">
        <v>36</v>
      </c>
      <c r="H78" s="109"/>
      <c r="I78" s="109"/>
      <c r="J78" s="109"/>
      <c r="M78" s="53"/>
    </row>
    <row r="79" spans="2:13" x14ac:dyDescent="0.2">
      <c r="B79" s="58">
        <f t="shared" si="2"/>
        <v>0</v>
      </c>
      <c r="C79" s="58">
        <f t="shared" si="3"/>
        <v>1</v>
      </c>
      <c r="D79" s="116" t="s">
        <v>211</v>
      </c>
      <c r="E79" s="124">
        <v>27</v>
      </c>
      <c r="F79" s="122"/>
      <c r="G79" s="119">
        <v>36</v>
      </c>
      <c r="I79" s="109"/>
      <c r="M79" s="53"/>
    </row>
    <row r="80" spans="2:13" x14ac:dyDescent="0.2">
      <c r="B80" s="58">
        <f t="shared" si="2"/>
        <v>0</v>
      </c>
      <c r="C80" s="58">
        <f t="shared" si="3"/>
        <v>1</v>
      </c>
      <c r="D80" s="116" t="s">
        <v>211</v>
      </c>
      <c r="E80" s="124">
        <v>28</v>
      </c>
      <c r="F80" s="122"/>
      <c r="G80" s="119">
        <v>35</v>
      </c>
      <c r="I80" s="109"/>
      <c r="M80" s="53"/>
    </row>
    <row r="81" spans="2:13" x14ac:dyDescent="0.2">
      <c r="B81" s="58">
        <f t="shared" si="2"/>
        <v>0</v>
      </c>
      <c r="C81" s="58">
        <f t="shared" si="3"/>
        <v>1</v>
      </c>
      <c r="D81" s="116" t="s">
        <v>211</v>
      </c>
      <c r="E81" s="124">
        <v>29</v>
      </c>
      <c r="F81" s="122"/>
      <c r="G81" s="119">
        <v>35</v>
      </c>
      <c r="I81" s="109"/>
      <c r="J81" s="109"/>
      <c r="K81" s="109"/>
      <c r="M81" s="53"/>
    </row>
    <row r="82" spans="2:13" x14ac:dyDescent="0.2">
      <c r="B82" s="58">
        <f t="shared" si="2"/>
        <v>0</v>
      </c>
      <c r="C82" s="58">
        <f t="shared" si="3"/>
        <v>0</v>
      </c>
      <c r="D82" s="116"/>
      <c r="E82" s="124"/>
      <c r="F82" s="122"/>
      <c r="G82" s="119"/>
      <c r="I82" s="126"/>
      <c r="J82" s="53"/>
      <c r="K82" s="53"/>
      <c r="M82" s="53"/>
    </row>
    <row r="83" spans="2:13" x14ac:dyDescent="0.2">
      <c r="B83" s="58">
        <f t="shared" si="2"/>
        <v>0</v>
      </c>
      <c r="C83" s="58">
        <f t="shared" si="3"/>
        <v>0</v>
      </c>
      <c r="D83" s="116"/>
      <c r="E83" s="124" t="s">
        <v>212</v>
      </c>
      <c r="M83" s="53"/>
    </row>
    <row r="84" spans="2:13" x14ac:dyDescent="0.2">
      <c r="B84" s="58">
        <f t="shared" si="2"/>
        <v>1</v>
      </c>
      <c r="C84" s="58">
        <f t="shared" si="3"/>
        <v>0</v>
      </c>
      <c r="D84" s="116" t="s">
        <v>202</v>
      </c>
      <c r="E84" s="124">
        <v>17</v>
      </c>
      <c r="G84" s="119">
        <v>44</v>
      </c>
    </row>
    <row r="85" spans="2:13" x14ac:dyDescent="0.2">
      <c r="B85" s="58">
        <f t="shared" ref="B85:B134" si="5">IF(D85="l",1,0)</f>
        <v>1</v>
      </c>
      <c r="C85" s="58">
        <f t="shared" ref="C85:C134" si="6">IF(D85="s",1,0)</f>
        <v>0</v>
      </c>
      <c r="D85" s="116" t="s">
        <v>202</v>
      </c>
      <c r="E85" s="124">
        <v>18</v>
      </c>
      <c r="G85" s="119">
        <v>35</v>
      </c>
    </row>
    <row r="86" spans="2:13" x14ac:dyDescent="0.2">
      <c r="B86" s="58">
        <f t="shared" si="5"/>
        <v>0</v>
      </c>
      <c r="C86" s="58">
        <f t="shared" si="6"/>
        <v>1</v>
      </c>
      <c r="D86" s="116" t="s">
        <v>211</v>
      </c>
      <c r="E86" s="124">
        <v>19</v>
      </c>
      <c r="G86" s="119">
        <v>35</v>
      </c>
    </row>
    <row r="87" spans="2:13" x14ac:dyDescent="0.2">
      <c r="B87" s="58">
        <f t="shared" si="5"/>
        <v>0</v>
      </c>
      <c r="C87" s="58">
        <f t="shared" si="6"/>
        <v>1</v>
      </c>
      <c r="D87" s="116" t="s">
        <v>211</v>
      </c>
      <c r="E87" s="124">
        <v>20</v>
      </c>
      <c r="G87" s="119">
        <v>34</v>
      </c>
    </row>
    <row r="88" spans="2:13" x14ac:dyDescent="0.2">
      <c r="B88" s="58">
        <f t="shared" si="5"/>
        <v>0</v>
      </c>
      <c r="C88" s="58">
        <f t="shared" si="6"/>
        <v>1</v>
      </c>
      <c r="D88" s="116" t="s">
        <v>211</v>
      </c>
      <c r="E88" s="124">
        <v>21</v>
      </c>
      <c r="G88" s="119">
        <v>34</v>
      </c>
    </row>
    <row r="89" spans="2:13" x14ac:dyDescent="0.2">
      <c r="B89" s="58">
        <f t="shared" si="5"/>
        <v>0</v>
      </c>
      <c r="C89" s="58">
        <f t="shared" si="6"/>
        <v>1</v>
      </c>
      <c r="D89" s="116" t="s">
        <v>211</v>
      </c>
      <c r="E89" s="124">
        <v>22</v>
      </c>
      <c r="G89" s="119">
        <v>34</v>
      </c>
    </row>
    <row r="90" spans="2:13" x14ac:dyDescent="0.2">
      <c r="B90" s="58">
        <f t="shared" si="5"/>
        <v>1</v>
      </c>
      <c r="C90" s="58">
        <f t="shared" si="6"/>
        <v>0</v>
      </c>
      <c r="D90" s="116" t="s">
        <v>202</v>
      </c>
      <c r="E90" s="124">
        <v>23</v>
      </c>
      <c r="G90" s="119">
        <v>35</v>
      </c>
    </row>
    <row r="91" spans="2:13" x14ac:dyDescent="0.2">
      <c r="B91" s="58">
        <f t="shared" si="5"/>
        <v>1</v>
      </c>
      <c r="C91" s="58">
        <f t="shared" si="6"/>
        <v>0</v>
      </c>
      <c r="D91" s="116" t="s">
        <v>202</v>
      </c>
      <c r="E91" s="124">
        <v>24</v>
      </c>
      <c r="G91" s="119">
        <v>62</v>
      </c>
    </row>
    <row r="92" spans="2:13" x14ac:dyDescent="0.2">
      <c r="B92" s="58">
        <f t="shared" si="5"/>
        <v>1</v>
      </c>
      <c r="C92" s="58">
        <f t="shared" si="6"/>
        <v>0</v>
      </c>
      <c r="D92" s="116" t="s">
        <v>202</v>
      </c>
      <c r="E92" s="124">
        <v>25</v>
      </c>
      <c r="G92" s="119">
        <v>66</v>
      </c>
    </row>
    <row r="93" spans="2:13" x14ac:dyDescent="0.2">
      <c r="B93" s="58">
        <f t="shared" si="5"/>
        <v>1</v>
      </c>
      <c r="C93" s="58">
        <f t="shared" si="6"/>
        <v>0</v>
      </c>
      <c r="D93" s="116" t="s">
        <v>202</v>
      </c>
      <c r="E93" s="124">
        <v>26</v>
      </c>
      <c r="G93" s="119">
        <v>69</v>
      </c>
    </row>
    <row r="94" spans="2:13" x14ac:dyDescent="0.2">
      <c r="B94" s="58">
        <f t="shared" si="5"/>
        <v>0</v>
      </c>
      <c r="C94" s="58">
        <f t="shared" si="6"/>
        <v>1</v>
      </c>
      <c r="D94" s="116" t="s">
        <v>211</v>
      </c>
      <c r="E94" s="124">
        <v>27</v>
      </c>
      <c r="G94" s="119">
        <v>69</v>
      </c>
    </row>
    <row r="95" spans="2:13" x14ac:dyDescent="0.2">
      <c r="B95" s="58">
        <f t="shared" si="5"/>
        <v>0</v>
      </c>
      <c r="C95" s="58">
        <f t="shared" si="6"/>
        <v>1</v>
      </c>
      <c r="D95" s="116" t="s">
        <v>211</v>
      </c>
      <c r="E95" s="124">
        <v>28</v>
      </c>
      <c r="G95" s="119">
        <v>66</v>
      </c>
    </row>
    <row r="96" spans="2:13" x14ac:dyDescent="0.2">
      <c r="B96" s="58">
        <f t="shared" si="5"/>
        <v>0</v>
      </c>
      <c r="C96" s="58">
        <f t="shared" si="6"/>
        <v>1</v>
      </c>
      <c r="D96" s="116" t="s">
        <v>211</v>
      </c>
      <c r="E96" s="124">
        <v>29</v>
      </c>
      <c r="G96" s="119">
        <v>55</v>
      </c>
    </row>
    <row r="97" spans="2:10" x14ac:dyDescent="0.2">
      <c r="B97" s="58">
        <f t="shared" si="5"/>
        <v>0</v>
      </c>
      <c r="C97" s="58">
        <f t="shared" si="6"/>
        <v>1</v>
      </c>
      <c r="D97" s="116" t="s">
        <v>211</v>
      </c>
      <c r="E97" s="124">
        <v>30</v>
      </c>
      <c r="G97" s="119">
        <v>35</v>
      </c>
    </row>
    <row r="98" spans="2:10" x14ac:dyDescent="0.2">
      <c r="B98" s="58">
        <f t="shared" si="5"/>
        <v>0</v>
      </c>
      <c r="C98" s="58">
        <f t="shared" si="6"/>
        <v>0</v>
      </c>
      <c r="D98" s="116"/>
      <c r="E98" s="124"/>
    </row>
    <row r="99" spans="2:10" x14ac:dyDescent="0.2">
      <c r="B99" s="58">
        <f t="shared" si="5"/>
        <v>0</v>
      </c>
      <c r="C99" s="58">
        <f t="shared" si="6"/>
        <v>0</v>
      </c>
      <c r="D99" s="116"/>
      <c r="E99" s="124" t="s">
        <v>201</v>
      </c>
    </row>
    <row r="100" spans="2:10" x14ac:dyDescent="0.2">
      <c r="B100" s="58">
        <f t="shared" si="5"/>
        <v>0</v>
      </c>
      <c r="C100" s="58">
        <f t="shared" si="6"/>
        <v>1</v>
      </c>
      <c r="D100" s="116" t="s">
        <v>211</v>
      </c>
      <c r="E100" s="124">
        <v>92</v>
      </c>
      <c r="G100" s="119">
        <v>37</v>
      </c>
    </row>
    <row r="101" spans="2:10" x14ac:dyDescent="0.2">
      <c r="B101" s="58">
        <f t="shared" si="5"/>
        <v>0</v>
      </c>
      <c r="C101" s="58">
        <f t="shared" si="6"/>
        <v>1</v>
      </c>
      <c r="D101" s="116" t="s">
        <v>211</v>
      </c>
      <c r="E101" s="124">
        <v>93</v>
      </c>
      <c r="G101" s="119">
        <v>39</v>
      </c>
      <c r="H101" s="109"/>
      <c r="I101" s="109"/>
      <c r="J101" s="109"/>
    </row>
    <row r="102" spans="2:10" x14ac:dyDescent="0.2">
      <c r="B102" s="58">
        <f t="shared" si="5"/>
        <v>0</v>
      </c>
      <c r="C102" s="58">
        <f t="shared" si="6"/>
        <v>1</v>
      </c>
      <c r="D102" s="116" t="s">
        <v>211</v>
      </c>
      <c r="E102" s="124">
        <v>94</v>
      </c>
      <c r="G102" s="119">
        <v>40</v>
      </c>
      <c r="H102" s="109"/>
      <c r="I102" s="109"/>
      <c r="J102" s="109"/>
    </row>
    <row r="103" spans="2:10" x14ac:dyDescent="0.2">
      <c r="B103" s="58">
        <f t="shared" si="5"/>
        <v>0</v>
      </c>
      <c r="C103" s="58">
        <f t="shared" si="6"/>
        <v>1</v>
      </c>
      <c r="D103" s="116" t="s">
        <v>211</v>
      </c>
      <c r="E103" s="124">
        <v>95</v>
      </c>
      <c r="G103" s="119">
        <v>42</v>
      </c>
    </row>
    <row r="104" spans="2:10" x14ac:dyDescent="0.2">
      <c r="B104" s="58">
        <f t="shared" si="5"/>
        <v>0</v>
      </c>
      <c r="C104" s="58">
        <f t="shared" si="6"/>
        <v>1</v>
      </c>
      <c r="D104" s="116" t="s">
        <v>211</v>
      </c>
      <c r="E104" s="124">
        <v>96</v>
      </c>
      <c r="G104" s="119">
        <v>44</v>
      </c>
    </row>
    <row r="105" spans="2:10" x14ac:dyDescent="0.2">
      <c r="B105" s="58">
        <f t="shared" si="5"/>
        <v>0</v>
      </c>
      <c r="C105" s="58">
        <f t="shared" si="6"/>
        <v>1</v>
      </c>
      <c r="D105" s="116" t="s">
        <v>211</v>
      </c>
      <c r="E105" s="124">
        <v>97</v>
      </c>
      <c r="G105" s="119">
        <v>37</v>
      </c>
      <c r="H105" s="109"/>
      <c r="J105" s="109"/>
    </row>
    <row r="106" spans="2:10" x14ac:dyDescent="0.2">
      <c r="B106" s="58">
        <f t="shared" si="5"/>
        <v>0</v>
      </c>
      <c r="C106" s="58">
        <f t="shared" si="6"/>
        <v>1</v>
      </c>
      <c r="D106" s="116" t="s">
        <v>211</v>
      </c>
      <c r="E106" s="124">
        <v>98</v>
      </c>
      <c r="G106" s="119">
        <v>31</v>
      </c>
    </row>
    <row r="107" spans="2:10" x14ac:dyDescent="0.2">
      <c r="B107" s="58">
        <f t="shared" si="5"/>
        <v>0</v>
      </c>
      <c r="C107" s="58">
        <f t="shared" si="6"/>
        <v>1</v>
      </c>
      <c r="D107" s="116" t="s">
        <v>211</v>
      </c>
      <c r="E107" s="124">
        <v>99</v>
      </c>
      <c r="G107" s="119">
        <v>46</v>
      </c>
    </row>
    <row r="108" spans="2:10" x14ac:dyDescent="0.2">
      <c r="B108" s="58">
        <f t="shared" si="5"/>
        <v>0</v>
      </c>
      <c r="C108" s="58">
        <f t="shared" si="6"/>
        <v>1</v>
      </c>
      <c r="D108" s="116" t="s">
        <v>211</v>
      </c>
      <c r="E108" s="124">
        <v>100</v>
      </c>
      <c r="G108" s="119">
        <v>86</v>
      </c>
    </row>
    <row r="109" spans="2:10" x14ac:dyDescent="0.2">
      <c r="B109" s="58">
        <f t="shared" si="5"/>
        <v>0</v>
      </c>
      <c r="C109" s="58">
        <f t="shared" si="6"/>
        <v>1</v>
      </c>
      <c r="D109" s="116" t="s">
        <v>211</v>
      </c>
      <c r="E109" s="124">
        <v>101</v>
      </c>
      <c r="G109" s="119">
        <v>82</v>
      </c>
    </row>
    <row r="110" spans="2:10" x14ac:dyDescent="0.2">
      <c r="B110" s="58">
        <f t="shared" si="5"/>
        <v>1</v>
      </c>
      <c r="C110" s="58">
        <f t="shared" si="6"/>
        <v>0</v>
      </c>
      <c r="D110" s="116" t="s">
        <v>202</v>
      </c>
      <c r="E110" s="124">
        <v>102</v>
      </c>
      <c r="G110" s="119">
        <v>66</v>
      </c>
    </row>
    <row r="111" spans="2:10" x14ac:dyDescent="0.2">
      <c r="B111" s="58">
        <f t="shared" si="5"/>
        <v>1</v>
      </c>
      <c r="C111" s="58">
        <f t="shared" si="6"/>
        <v>0</v>
      </c>
      <c r="D111" s="116" t="s">
        <v>202</v>
      </c>
      <c r="E111" s="124">
        <v>103</v>
      </c>
      <c r="G111" s="119">
        <v>49</v>
      </c>
    </row>
    <row r="112" spans="2:10" x14ac:dyDescent="0.2">
      <c r="B112" s="58">
        <f t="shared" si="5"/>
        <v>1</v>
      </c>
      <c r="C112" s="58">
        <f t="shared" si="6"/>
        <v>0</v>
      </c>
      <c r="D112" s="116" t="s">
        <v>202</v>
      </c>
      <c r="E112" s="124">
        <v>104</v>
      </c>
      <c r="G112" s="119">
        <v>49</v>
      </c>
    </row>
    <row r="113" spans="2:7" x14ac:dyDescent="0.2">
      <c r="B113" s="58">
        <f t="shared" si="5"/>
        <v>1</v>
      </c>
      <c r="C113" s="58">
        <f t="shared" si="6"/>
        <v>0</v>
      </c>
      <c r="D113" s="116" t="s">
        <v>202</v>
      </c>
      <c r="E113" s="124">
        <v>105</v>
      </c>
      <c r="G113" s="119">
        <v>40</v>
      </c>
    </row>
    <row r="114" spans="2:7" x14ac:dyDescent="0.2">
      <c r="B114" s="58">
        <f t="shared" si="5"/>
        <v>1</v>
      </c>
      <c r="C114" s="58">
        <f t="shared" si="6"/>
        <v>0</v>
      </c>
      <c r="D114" s="116" t="s">
        <v>202</v>
      </c>
      <c r="E114" s="124">
        <v>106</v>
      </c>
      <c r="G114" s="119">
        <v>37</v>
      </c>
    </row>
    <row r="115" spans="2:7" x14ac:dyDescent="0.2">
      <c r="B115" s="58">
        <f t="shared" si="5"/>
        <v>1</v>
      </c>
      <c r="C115" s="58">
        <f t="shared" si="6"/>
        <v>0</v>
      </c>
      <c r="D115" s="116" t="s">
        <v>202</v>
      </c>
      <c r="E115" s="124">
        <v>107</v>
      </c>
      <c r="G115" s="119">
        <v>28</v>
      </c>
    </row>
    <row r="116" spans="2:7" x14ac:dyDescent="0.2">
      <c r="B116" s="58">
        <f t="shared" si="5"/>
        <v>1</v>
      </c>
      <c r="C116" s="58">
        <f t="shared" si="6"/>
        <v>0</v>
      </c>
      <c r="D116" s="116" t="s">
        <v>202</v>
      </c>
      <c r="E116" s="124">
        <v>108</v>
      </c>
      <c r="G116" s="119">
        <v>28</v>
      </c>
    </row>
    <row r="117" spans="2:7" x14ac:dyDescent="0.2">
      <c r="B117" s="58">
        <f t="shared" si="5"/>
        <v>1</v>
      </c>
      <c r="C117" s="58">
        <f t="shared" si="6"/>
        <v>0</v>
      </c>
      <c r="D117" s="116" t="s">
        <v>202</v>
      </c>
      <c r="E117" s="124">
        <v>109</v>
      </c>
      <c r="G117" s="119">
        <v>30</v>
      </c>
    </row>
    <row r="118" spans="2:7" x14ac:dyDescent="0.2">
      <c r="B118" s="58">
        <f t="shared" si="5"/>
        <v>1</v>
      </c>
      <c r="C118" s="58">
        <f t="shared" si="6"/>
        <v>0</v>
      </c>
      <c r="D118" s="116" t="s">
        <v>202</v>
      </c>
      <c r="E118" s="124">
        <v>110</v>
      </c>
      <c r="G118" s="119">
        <v>31</v>
      </c>
    </row>
    <row r="119" spans="2:7" x14ac:dyDescent="0.2">
      <c r="B119" s="58">
        <f t="shared" si="5"/>
        <v>1</v>
      </c>
      <c r="C119" s="58">
        <f t="shared" si="6"/>
        <v>0</v>
      </c>
      <c r="D119" s="116" t="s">
        <v>202</v>
      </c>
      <c r="E119" s="124">
        <v>111</v>
      </c>
      <c r="G119" s="119">
        <v>33</v>
      </c>
    </row>
    <row r="120" spans="2:7" x14ac:dyDescent="0.2">
      <c r="B120" s="58">
        <f t="shared" si="5"/>
        <v>1</v>
      </c>
      <c r="C120" s="58">
        <f t="shared" si="6"/>
        <v>0</v>
      </c>
      <c r="D120" s="116" t="s">
        <v>202</v>
      </c>
      <c r="E120" s="124">
        <v>112</v>
      </c>
      <c r="G120" s="119">
        <v>35</v>
      </c>
    </row>
    <row r="121" spans="2:7" x14ac:dyDescent="0.2">
      <c r="B121" s="58">
        <f t="shared" si="5"/>
        <v>1</v>
      </c>
      <c r="C121" s="58">
        <f t="shared" si="6"/>
        <v>0</v>
      </c>
      <c r="D121" s="116" t="s">
        <v>202</v>
      </c>
      <c r="E121" s="124">
        <v>113</v>
      </c>
      <c r="G121" s="119">
        <v>39</v>
      </c>
    </row>
    <row r="122" spans="2:7" x14ac:dyDescent="0.2">
      <c r="B122" s="58">
        <f t="shared" si="5"/>
        <v>1</v>
      </c>
      <c r="C122" s="58">
        <f t="shared" si="6"/>
        <v>0</v>
      </c>
      <c r="D122" s="116" t="s">
        <v>202</v>
      </c>
      <c r="E122" s="124">
        <v>114</v>
      </c>
      <c r="G122" s="119">
        <v>42</v>
      </c>
    </row>
    <row r="123" spans="2:7" x14ac:dyDescent="0.2">
      <c r="B123" s="58">
        <f t="shared" si="5"/>
        <v>1</v>
      </c>
      <c r="C123" s="58">
        <f t="shared" si="6"/>
        <v>0</v>
      </c>
      <c r="D123" s="116" t="s">
        <v>202</v>
      </c>
      <c r="E123" s="124">
        <v>115</v>
      </c>
      <c r="G123" s="119">
        <v>36</v>
      </c>
    </row>
    <row r="124" spans="2:7" x14ac:dyDescent="0.2">
      <c r="B124" s="58">
        <f t="shared" si="5"/>
        <v>1</v>
      </c>
      <c r="C124" s="58">
        <f t="shared" si="6"/>
        <v>0</v>
      </c>
      <c r="D124" s="116" t="s">
        <v>202</v>
      </c>
      <c r="E124" s="124">
        <v>116</v>
      </c>
      <c r="G124" s="119">
        <v>35</v>
      </c>
    </row>
    <row r="125" spans="2:7" x14ac:dyDescent="0.2">
      <c r="B125" s="58">
        <f t="shared" si="5"/>
        <v>0</v>
      </c>
      <c r="C125" s="58">
        <f t="shared" si="6"/>
        <v>0</v>
      </c>
      <c r="D125" s="80"/>
      <c r="E125" s="80"/>
    </row>
    <row r="126" spans="2:7" x14ac:dyDescent="0.2">
      <c r="B126" s="58">
        <f t="shared" si="5"/>
        <v>0</v>
      </c>
      <c r="C126" s="58">
        <f t="shared" si="6"/>
        <v>0</v>
      </c>
      <c r="D126" s="80"/>
      <c r="E126" s="80" t="s">
        <v>213</v>
      </c>
    </row>
    <row r="127" spans="2:7" x14ac:dyDescent="0.2">
      <c r="B127" s="58">
        <f t="shared" si="5"/>
        <v>1</v>
      </c>
      <c r="C127" s="58">
        <f t="shared" si="6"/>
        <v>0</v>
      </c>
      <c r="D127" s="116" t="s">
        <v>202</v>
      </c>
      <c r="E127" s="124">
        <v>7</v>
      </c>
      <c r="G127" s="119">
        <v>34</v>
      </c>
    </row>
    <row r="128" spans="2:7" x14ac:dyDescent="0.2">
      <c r="B128" s="58">
        <f t="shared" si="5"/>
        <v>1</v>
      </c>
      <c r="C128" s="58">
        <f t="shared" si="6"/>
        <v>0</v>
      </c>
      <c r="D128" s="116" t="s">
        <v>202</v>
      </c>
      <c r="E128" s="124">
        <v>8</v>
      </c>
      <c r="G128" s="119">
        <v>34</v>
      </c>
    </row>
    <row r="129" spans="2:7" x14ac:dyDescent="0.2">
      <c r="B129" s="58">
        <f t="shared" si="5"/>
        <v>1</v>
      </c>
      <c r="C129" s="58">
        <f t="shared" si="6"/>
        <v>0</v>
      </c>
      <c r="D129" s="116" t="s">
        <v>202</v>
      </c>
      <c r="E129" s="124">
        <v>9</v>
      </c>
      <c r="G129" s="119">
        <v>34</v>
      </c>
    </row>
    <row r="130" spans="2:7" x14ac:dyDescent="0.2">
      <c r="B130" s="58">
        <f t="shared" si="5"/>
        <v>1</v>
      </c>
      <c r="C130" s="58">
        <f t="shared" si="6"/>
        <v>0</v>
      </c>
      <c r="D130" s="116" t="s">
        <v>202</v>
      </c>
      <c r="E130" s="124">
        <v>10</v>
      </c>
      <c r="G130" s="119">
        <v>38</v>
      </c>
    </row>
    <row r="131" spans="2:7" x14ac:dyDescent="0.2">
      <c r="B131" s="58">
        <f t="shared" si="5"/>
        <v>1</v>
      </c>
      <c r="C131" s="58">
        <f t="shared" si="6"/>
        <v>0</v>
      </c>
      <c r="D131" s="116" t="s">
        <v>202</v>
      </c>
      <c r="E131" s="124">
        <v>11</v>
      </c>
      <c r="G131" s="119">
        <v>46</v>
      </c>
    </row>
    <row r="132" spans="2:7" x14ac:dyDescent="0.2">
      <c r="B132" s="58">
        <f t="shared" si="5"/>
        <v>1</v>
      </c>
      <c r="C132" s="58">
        <f t="shared" si="6"/>
        <v>0</v>
      </c>
      <c r="D132" s="116" t="s">
        <v>202</v>
      </c>
      <c r="E132" s="124">
        <v>12</v>
      </c>
      <c r="G132" s="119">
        <v>52</v>
      </c>
    </row>
    <row r="133" spans="2:7" x14ac:dyDescent="0.2">
      <c r="B133" s="58">
        <f t="shared" si="5"/>
        <v>1</v>
      </c>
      <c r="C133" s="58">
        <f t="shared" si="6"/>
        <v>0</v>
      </c>
      <c r="D133" s="116" t="s">
        <v>202</v>
      </c>
      <c r="E133" s="124">
        <v>13</v>
      </c>
      <c r="G133" s="119">
        <v>37</v>
      </c>
    </row>
    <row r="134" spans="2:7" x14ac:dyDescent="0.2">
      <c r="B134" s="58">
        <f t="shared" si="5"/>
        <v>0</v>
      </c>
      <c r="C134" s="58">
        <f t="shared" si="6"/>
        <v>0</v>
      </c>
      <c r="D134" s="80"/>
      <c r="E134" s="124"/>
    </row>
    <row r="135" spans="2:7" x14ac:dyDescent="0.2">
      <c r="B135" s="58"/>
      <c r="C135" s="58"/>
      <c r="D135" s="80"/>
      <c r="E135" s="80"/>
      <c r="G135" s="119">
        <f>SUM(G20:G134)</f>
        <v>4260</v>
      </c>
    </row>
    <row r="136" spans="2:7" x14ac:dyDescent="0.2">
      <c r="B136" s="58"/>
      <c r="C136" s="58"/>
      <c r="D136" s="116"/>
      <c r="E136" s="124"/>
    </row>
    <row r="137" spans="2:7" x14ac:dyDescent="0.2">
      <c r="B137" s="58"/>
      <c r="C137" s="58"/>
      <c r="D137" s="116"/>
      <c r="E137" s="124"/>
    </row>
    <row r="138" spans="2:7" x14ac:dyDescent="0.2">
      <c r="B138" s="58"/>
      <c r="C138" s="58"/>
      <c r="D138" s="116"/>
      <c r="E138" s="124"/>
    </row>
    <row r="139" spans="2:7" x14ac:dyDescent="0.2">
      <c r="B139" s="58"/>
      <c r="C139" s="58"/>
      <c r="D139" s="116"/>
      <c r="E139" s="124"/>
    </row>
    <row r="140" spans="2:7" x14ac:dyDescent="0.2">
      <c r="B140" s="58"/>
      <c r="C140" s="58"/>
      <c r="D140" s="116"/>
      <c r="E140" s="124"/>
    </row>
    <row r="141" spans="2:7" x14ac:dyDescent="0.2">
      <c r="B141" s="58"/>
      <c r="C141" s="58"/>
      <c r="D141" s="116"/>
      <c r="E141" s="124"/>
    </row>
    <row r="142" spans="2:7" x14ac:dyDescent="0.2">
      <c r="B142" s="58"/>
      <c r="C142" s="58"/>
      <c r="D142" s="116"/>
      <c r="E142" s="124"/>
    </row>
    <row r="143" spans="2:7" x14ac:dyDescent="0.2">
      <c r="B143" s="58"/>
      <c r="C143" s="58"/>
      <c r="D143" s="116"/>
      <c r="E143" s="124"/>
    </row>
    <row r="144" spans="2:7" x14ac:dyDescent="0.2">
      <c r="B144" s="58"/>
      <c r="C144" s="58"/>
      <c r="D144" s="116"/>
      <c r="E144" s="124"/>
    </row>
    <row r="145" spans="2:5" x14ac:dyDescent="0.2">
      <c r="B145" s="58"/>
      <c r="C145" s="58"/>
      <c r="D145" s="116"/>
      <c r="E145" s="124"/>
    </row>
    <row r="146" spans="2:5" x14ac:dyDescent="0.2">
      <c r="B146" s="58"/>
      <c r="C146" s="58"/>
      <c r="D146" s="116"/>
      <c r="E146" s="124"/>
    </row>
    <row r="147" spans="2:5" x14ac:dyDescent="0.2">
      <c r="B147" s="58"/>
      <c r="C147" s="58"/>
      <c r="D147" s="116"/>
      <c r="E147" s="124"/>
    </row>
    <row r="148" spans="2:5" x14ac:dyDescent="0.2">
      <c r="B148" s="58"/>
      <c r="C148" s="58"/>
      <c r="D148" s="116"/>
      <c r="E148" s="124"/>
    </row>
    <row r="149" spans="2:5" x14ac:dyDescent="0.2">
      <c r="B149" s="58"/>
      <c r="C149" s="58"/>
      <c r="D149" s="116"/>
      <c r="E149" s="124"/>
    </row>
    <row r="150" spans="2:5" x14ac:dyDescent="0.2">
      <c r="B150" s="58"/>
      <c r="C150" s="58"/>
      <c r="D150" s="116"/>
      <c r="E150" s="124"/>
    </row>
    <row r="151" spans="2:5" x14ac:dyDescent="0.2">
      <c r="B151" s="58"/>
      <c r="C151" s="58"/>
      <c r="D151" s="116"/>
      <c r="E151" s="124"/>
    </row>
    <row r="152" spans="2:5" x14ac:dyDescent="0.2">
      <c r="B152" s="58"/>
      <c r="C152" s="58"/>
      <c r="D152" s="116"/>
      <c r="E152" s="124"/>
    </row>
    <row r="153" spans="2:5" x14ac:dyDescent="0.2">
      <c r="B153" s="58"/>
      <c r="C153" s="58"/>
      <c r="D153" s="116"/>
      <c r="E153" s="124"/>
    </row>
    <row r="154" spans="2:5" x14ac:dyDescent="0.2">
      <c r="B154" s="58"/>
      <c r="C154" s="58"/>
      <c r="D154" s="116"/>
      <c r="E154" s="124"/>
    </row>
    <row r="155" spans="2:5" x14ac:dyDescent="0.2">
      <c r="B155" s="58"/>
      <c r="C155" s="58"/>
      <c r="D155" s="116"/>
      <c r="E155" s="124"/>
    </row>
    <row r="156" spans="2:5" x14ac:dyDescent="0.2">
      <c r="B156" s="58"/>
      <c r="C156" s="58"/>
      <c r="D156" s="116"/>
      <c r="E156" s="124"/>
    </row>
    <row r="157" spans="2:5" x14ac:dyDescent="0.2">
      <c r="B157" s="58"/>
      <c r="C157" s="58"/>
      <c r="D157" s="116"/>
      <c r="E157" s="124"/>
    </row>
    <row r="158" spans="2:5" x14ac:dyDescent="0.2">
      <c r="B158" s="58"/>
      <c r="C158" s="58"/>
      <c r="D158" s="116"/>
      <c r="E158" s="124"/>
    </row>
    <row r="159" spans="2:5" x14ac:dyDescent="0.2">
      <c r="B159" s="58"/>
      <c r="C159" s="58"/>
      <c r="D159" s="116"/>
      <c r="E159" s="124"/>
    </row>
    <row r="160" spans="2:5" x14ac:dyDescent="0.2">
      <c r="B160" s="58"/>
      <c r="C160" s="58"/>
      <c r="D160" s="116"/>
      <c r="E160" s="124"/>
    </row>
    <row r="161" spans="2:5" x14ac:dyDescent="0.2">
      <c r="B161" s="58"/>
      <c r="C161" s="58"/>
      <c r="D161" s="116"/>
      <c r="E161" s="124"/>
    </row>
    <row r="162" spans="2:5" x14ac:dyDescent="0.2">
      <c r="B162" s="58"/>
      <c r="C162" s="58"/>
      <c r="D162" s="116"/>
      <c r="E162" s="124"/>
    </row>
    <row r="163" spans="2:5" x14ac:dyDescent="0.2">
      <c r="B163" s="58"/>
      <c r="C163" s="58"/>
      <c r="D163" s="116"/>
      <c r="E163" s="124"/>
    </row>
    <row r="164" spans="2:5" x14ac:dyDescent="0.2">
      <c r="B164" s="58"/>
      <c r="C164" s="58"/>
      <c r="D164" s="116"/>
      <c r="E164" s="124"/>
    </row>
    <row r="165" spans="2:5" x14ac:dyDescent="0.2">
      <c r="B165" s="58"/>
      <c r="C165" s="58"/>
      <c r="D165" s="116"/>
      <c r="E165" s="124"/>
    </row>
    <row r="166" spans="2:5" x14ac:dyDescent="0.2">
      <c r="B166" s="58"/>
      <c r="C166" s="58"/>
      <c r="D166" s="116"/>
      <c r="E166" s="124"/>
    </row>
    <row r="167" spans="2:5" x14ac:dyDescent="0.2">
      <c r="B167" s="58"/>
      <c r="C167" s="58"/>
      <c r="D167" s="116"/>
      <c r="E167" s="124"/>
    </row>
    <row r="168" spans="2:5" x14ac:dyDescent="0.2">
      <c r="B168" s="58"/>
      <c r="C168" s="58"/>
      <c r="D168" s="116"/>
      <c r="E168" s="124"/>
    </row>
    <row r="169" spans="2:5" x14ac:dyDescent="0.2">
      <c r="B169" s="58"/>
      <c r="C169" s="58"/>
      <c r="D169" s="116"/>
      <c r="E169" s="124"/>
    </row>
    <row r="170" spans="2:5" x14ac:dyDescent="0.2">
      <c r="B170" s="59">
        <f>SUM(B20:B169)</f>
        <v>64</v>
      </c>
      <c r="C170" s="59">
        <f>SUM(C20:C169)</f>
        <v>42</v>
      </c>
    </row>
    <row r="171" spans="2:5" x14ac:dyDescent="0.2">
      <c r="B171" s="80" t="s">
        <v>84</v>
      </c>
      <c r="C171" s="80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B461B-39B2-45AE-8F91-BDD50BD964AF}">
  <dimension ref="A1:K325"/>
  <sheetViews>
    <sheetView topLeftCell="A23" zoomScaleNormal="100" workbookViewId="0">
      <selection activeCell="J39" sqref="J39"/>
    </sheetView>
  </sheetViews>
  <sheetFormatPr defaultRowHeight="15" x14ac:dyDescent="0.25"/>
  <sheetData>
    <row r="1" spans="1:11" ht="17.25" x14ac:dyDescent="0.4">
      <c r="A1" s="52"/>
      <c r="B1" s="53"/>
      <c r="C1" s="53"/>
      <c r="D1" s="54" t="s">
        <v>67</v>
      </c>
      <c r="E1" s="54"/>
      <c r="F1" s="54"/>
      <c r="G1" s="54"/>
      <c r="H1" s="53"/>
      <c r="I1" s="53"/>
      <c r="J1" t="s">
        <v>227</v>
      </c>
      <c r="K1" t="s">
        <v>226</v>
      </c>
    </row>
    <row r="2" spans="1:11" x14ac:dyDescent="0.25">
      <c r="A2" s="52"/>
      <c r="B2" s="180" t="s">
        <v>68</v>
      </c>
      <c r="C2" s="181"/>
      <c r="D2" s="182" t="s">
        <v>69</v>
      </c>
      <c r="E2" s="184"/>
      <c r="F2" s="182" t="s">
        <v>70</v>
      </c>
      <c r="G2" s="186" t="s">
        <v>71</v>
      </c>
      <c r="H2" s="53"/>
      <c r="I2" s="53"/>
      <c r="J2">
        <v>84</v>
      </c>
      <c r="K2">
        <v>60</v>
      </c>
    </row>
    <row r="3" spans="1:11" x14ac:dyDescent="0.25">
      <c r="A3" s="52"/>
      <c r="B3" s="58" t="s">
        <v>72</v>
      </c>
      <c r="C3" s="58" t="s">
        <v>73</v>
      </c>
      <c r="D3" s="183"/>
      <c r="E3" s="185"/>
      <c r="F3" s="183"/>
      <c r="G3" s="183"/>
      <c r="H3" s="53"/>
      <c r="I3" s="53"/>
      <c r="J3">
        <v>22</v>
      </c>
      <c r="K3">
        <v>60</v>
      </c>
    </row>
    <row r="4" spans="1:11" x14ac:dyDescent="0.25">
      <c r="A4" s="52"/>
      <c r="B4" s="60">
        <v>2</v>
      </c>
      <c r="C4" s="57">
        <v>2</v>
      </c>
      <c r="D4" s="61">
        <v>37</v>
      </c>
      <c r="E4" s="62"/>
      <c r="F4" s="57"/>
      <c r="G4" s="61">
        <f t="shared" ref="G4:G44" si="0">F4*D4</f>
        <v>0</v>
      </c>
      <c r="H4" s="53"/>
      <c r="I4" s="53"/>
      <c r="J4">
        <v>10</v>
      </c>
      <c r="K4">
        <v>60</v>
      </c>
    </row>
    <row r="5" spans="1:11" x14ac:dyDescent="0.25">
      <c r="A5" s="52"/>
      <c r="B5" s="63">
        <v>3</v>
      </c>
      <c r="C5" s="64">
        <v>3</v>
      </c>
      <c r="D5" s="65">
        <v>76</v>
      </c>
      <c r="E5" s="53"/>
      <c r="F5" s="64"/>
      <c r="G5" s="65">
        <f t="shared" si="0"/>
        <v>0</v>
      </c>
      <c r="H5" s="53"/>
      <c r="I5" s="53"/>
      <c r="J5">
        <v>171</v>
      </c>
      <c r="K5">
        <v>60</v>
      </c>
    </row>
    <row r="6" spans="1:11" x14ac:dyDescent="0.25">
      <c r="A6" s="52"/>
      <c r="B6" s="63">
        <v>4</v>
      </c>
      <c r="C6" s="64">
        <v>2</v>
      </c>
      <c r="D6" s="65">
        <v>90</v>
      </c>
      <c r="E6" s="53"/>
      <c r="F6" s="64"/>
      <c r="G6" s="65">
        <f t="shared" si="0"/>
        <v>0</v>
      </c>
      <c r="H6" s="53"/>
      <c r="I6" s="53"/>
      <c r="J6">
        <v>189</v>
      </c>
      <c r="K6">
        <v>60</v>
      </c>
    </row>
    <row r="7" spans="1:11" x14ac:dyDescent="0.25">
      <c r="A7" s="52"/>
      <c r="B7" s="63">
        <v>4</v>
      </c>
      <c r="C7" s="64">
        <v>3</v>
      </c>
      <c r="D7" s="65">
        <v>102</v>
      </c>
      <c r="E7" s="53"/>
      <c r="F7" s="64"/>
      <c r="G7" s="65">
        <f t="shared" si="0"/>
        <v>0</v>
      </c>
      <c r="H7" s="53"/>
      <c r="I7" s="53"/>
      <c r="J7">
        <v>101</v>
      </c>
      <c r="K7">
        <v>60</v>
      </c>
    </row>
    <row r="8" spans="1:11" x14ac:dyDescent="0.25">
      <c r="A8" s="52"/>
      <c r="B8" s="63">
        <v>4</v>
      </c>
      <c r="C8" s="64">
        <v>4</v>
      </c>
      <c r="D8" s="65">
        <v>110</v>
      </c>
      <c r="E8" s="53"/>
      <c r="F8" s="64"/>
      <c r="G8" s="65">
        <f t="shared" si="0"/>
        <v>0</v>
      </c>
      <c r="H8" s="53"/>
      <c r="I8" s="53"/>
      <c r="J8">
        <v>290</v>
      </c>
      <c r="K8">
        <v>45</v>
      </c>
    </row>
    <row r="9" spans="1:11" x14ac:dyDescent="0.25">
      <c r="A9" s="52"/>
      <c r="B9" s="63">
        <v>4</v>
      </c>
      <c r="C9" s="64">
        <v>6</v>
      </c>
      <c r="D9" s="65">
        <v>151</v>
      </c>
      <c r="E9" s="53"/>
      <c r="F9" s="64"/>
      <c r="G9" s="65">
        <f t="shared" si="0"/>
        <v>0</v>
      </c>
      <c r="H9" s="178"/>
      <c r="I9" s="179"/>
      <c r="J9">
        <v>59</v>
      </c>
      <c r="K9">
        <v>32</v>
      </c>
    </row>
    <row r="10" spans="1:11" x14ac:dyDescent="0.25">
      <c r="A10" s="52"/>
      <c r="B10" s="63">
        <v>6</v>
      </c>
      <c r="C10" s="64">
        <v>4</v>
      </c>
      <c r="D10" s="65">
        <v>157</v>
      </c>
      <c r="E10" s="53"/>
      <c r="F10" s="64"/>
      <c r="G10" s="64">
        <f t="shared" si="0"/>
        <v>0</v>
      </c>
      <c r="H10" s="53"/>
      <c r="I10" s="53"/>
      <c r="J10">
        <v>231</v>
      </c>
      <c r="K10">
        <v>45</v>
      </c>
    </row>
    <row r="11" spans="1:11" x14ac:dyDescent="0.25">
      <c r="A11" s="52"/>
      <c r="B11" s="63">
        <v>6</v>
      </c>
      <c r="C11" s="64">
        <v>6</v>
      </c>
      <c r="D11" s="66">
        <v>173</v>
      </c>
      <c r="E11" s="67"/>
      <c r="F11" s="68"/>
      <c r="G11" s="64">
        <f t="shared" si="0"/>
        <v>0</v>
      </c>
      <c r="H11" s="53"/>
      <c r="I11" s="53"/>
      <c r="J11">
        <v>216</v>
      </c>
      <c r="K11">
        <v>60</v>
      </c>
    </row>
    <row r="12" spans="1:11" x14ac:dyDescent="0.25">
      <c r="A12" s="52"/>
      <c r="B12" s="63">
        <v>6</v>
      </c>
      <c r="C12" s="64">
        <v>8</v>
      </c>
      <c r="D12" s="66">
        <v>242</v>
      </c>
      <c r="E12" s="67"/>
      <c r="F12" s="68"/>
      <c r="G12" s="64">
        <f t="shared" si="0"/>
        <v>0</v>
      </c>
      <c r="H12" s="53"/>
      <c r="I12" s="53"/>
      <c r="J12">
        <v>171</v>
      </c>
      <c r="K12">
        <f>SUM(K2:K11)</f>
        <v>542</v>
      </c>
    </row>
    <row r="13" spans="1:11" x14ac:dyDescent="0.25">
      <c r="A13" s="52"/>
      <c r="B13" s="63">
        <v>8</v>
      </c>
      <c r="C13" s="64">
        <v>2</v>
      </c>
      <c r="D13" s="65">
        <v>209</v>
      </c>
      <c r="E13" s="53"/>
      <c r="F13" s="64"/>
      <c r="G13" s="64">
        <f t="shared" si="0"/>
        <v>0</v>
      </c>
      <c r="H13" s="53"/>
      <c r="I13" s="53"/>
      <c r="J13">
        <v>10</v>
      </c>
    </row>
    <row r="14" spans="1:11" x14ac:dyDescent="0.25">
      <c r="A14" s="52"/>
      <c r="B14" s="63">
        <v>8</v>
      </c>
      <c r="C14" s="64">
        <v>4</v>
      </c>
      <c r="D14" s="65">
        <v>225</v>
      </c>
      <c r="E14" s="53"/>
      <c r="F14" s="64"/>
      <c r="G14" s="64">
        <f t="shared" si="0"/>
        <v>0</v>
      </c>
      <c r="H14" s="53"/>
      <c r="I14" s="52"/>
      <c r="J14">
        <v>122</v>
      </c>
    </row>
    <row r="15" spans="1:11" x14ac:dyDescent="0.25">
      <c r="A15" s="52"/>
      <c r="B15" s="63">
        <v>8</v>
      </c>
      <c r="C15" s="64">
        <v>6</v>
      </c>
      <c r="D15" s="65">
        <v>241</v>
      </c>
      <c r="E15" s="53"/>
      <c r="F15" s="64"/>
      <c r="G15" s="64">
        <f t="shared" si="0"/>
        <v>0</v>
      </c>
      <c r="H15" s="53"/>
      <c r="I15" s="52"/>
      <c r="J15">
        <v>193</v>
      </c>
    </row>
    <row r="16" spans="1:11" x14ac:dyDescent="0.25">
      <c r="A16" s="52"/>
      <c r="B16" s="63">
        <v>8</v>
      </c>
      <c r="C16" s="64">
        <v>8</v>
      </c>
      <c r="D16" s="65">
        <v>260</v>
      </c>
      <c r="E16" s="53"/>
      <c r="F16" s="64">
        <v>7</v>
      </c>
      <c r="G16" s="64">
        <f t="shared" si="0"/>
        <v>1820</v>
      </c>
      <c r="H16" s="53"/>
      <c r="I16" s="52"/>
      <c r="J16">
        <v>95</v>
      </c>
    </row>
    <row r="17" spans="1:10" x14ac:dyDescent="0.25">
      <c r="A17" s="52"/>
      <c r="B17" s="63">
        <v>10</v>
      </c>
      <c r="C17" s="64">
        <v>4</v>
      </c>
      <c r="D17" s="65">
        <v>305</v>
      </c>
      <c r="E17" s="53"/>
      <c r="F17" s="64"/>
      <c r="G17" s="64">
        <f t="shared" si="0"/>
        <v>0</v>
      </c>
      <c r="H17" s="53"/>
      <c r="I17" s="52"/>
      <c r="J17">
        <v>31</v>
      </c>
    </row>
    <row r="18" spans="1:10" x14ac:dyDescent="0.25">
      <c r="A18" s="52"/>
      <c r="B18" s="63">
        <v>10</v>
      </c>
      <c r="C18" s="64">
        <v>6</v>
      </c>
      <c r="D18" s="65">
        <v>326</v>
      </c>
      <c r="E18" s="53"/>
      <c r="F18" s="64"/>
      <c r="G18" s="64">
        <f t="shared" si="0"/>
        <v>0</v>
      </c>
      <c r="H18" s="53"/>
      <c r="I18" s="52"/>
      <c r="J18">
        <v>87</v>
      </c>
    </row>
    <row r="19" spans="1:10" x14ac:dyDescent="0.25">
      <c r="A19" s="52"/>
      <c r="B19" s="63">
        <v>10</v>
      </c>
      <c r="C19" s="64">
        <v>8</v>
      </c>
      <c r="D19" s="65">
        <v>345</v>
      </c>
      <c r="E19" s="53"/>
      <c r="F19" s="64"/>
      <c r="G19" s="64">
        <f t="shared" si="0"/>
        <v>0</v>
      </c>
      <c r="H19" s="53"/>
      <c r="I19" s="52"/>
      <c r="J19">
        <v>66</v>
      </c>
    </row>
    <row r="20" spans="1:10" x14ac:dyDescent="0.25">
      <c r="A20" s="52"/>
      <c r="B20" s="63">
        <v>10</v>
      </c>
      <c r="C20" s="64">
        <v>10</v>
      </c>
      <c r="D20" s="65">
        <v>400</v>
      </c>
      <c r="E20" s="53"/>
      <c r="F20" s="64"/>
      <c r="G20" s="64">
        <f>F20*D20</f>
        <v>0</v>
      </c>
      <c r="H20" s="53"/>
      <c r="I20" s="52"/>
      <c r="J20">
        <v>40</v>
      </c>
    </row>
    <row r="21" spans="1:10" x14ac:dyDescent="0.25">
      <c r="A21" s="52"/>
      <c r="B21" s="63">
        <v>12</v>
      </c>
      <c r="C21" s="64">
        <v>4</v>
      </c>
      <c r="D21" s="65">
        <v>405</v>
      </c>
      <c r="E21" s="53"/>
      <c r="F21" s="64"/>
      <c r="G21" s="64">
        <f t="shared" si="0"/>
        <v>0</v>
      </c>
      <c r="H21" s="53"/>
      <c r="I21" s="52"/>
      <c r="J21">
        <v>36</v>
      </c>
    </row>
    <row r="22" spans="1:10" x14ac:dyDescent="0.25">
      <c r="A22" s="52"/>
      <c r="B22" s="63">
        <v>12</v>
      </c>
      <c r="C22" s="64">
        <v>6</v>
      </c>
      <c r="D22" s="65">
        <v>421</v>
      </c>
      <c r="E22" s="53"/>
      <c r="F22" s="64"/>
      <c r="G22" s="64">
        <f t="shared" si="0"/>
        <v>0</v>
      </c>
      <c r="H22" s="53"/>
      <c r="I22" s="52"/>
      <c r="J22">
        <v>10</v>
      </c>
    </row>
    <row r="23" spans="1:10" x14ac:dyDescent="0.25">
      <c r="A23" s="52"/>
      <c r="B23" s="63">
        <v>12</v>
      </c>
      <c r="C23" s="64">
        <v>8</v>
      </c>
      <c r="D23" s="65">
        <v>445</v>
      </c>
      <c r="E23" s="52"/>
      <c r="F23" s="64"/>
      <c r="G23" s="64">
        <f t="shared" si="0"/>
        <v>0</v>
      </c>
      <c r="H23" s="52"/>
      <c r="I23" s="52"/>
      <c r="J23">
        <v>36</v>
      </c>
    </row>
    <row r="24" spans="1:10" x14ac:dyDescent="0.25">
      <c r="A24" s="52"/>
      <c r="B24" s="63">
        <v>12</v>
      </c>
      <c r="C24" s="64">
        <v>10</v>
      </c>
      <c r="D24" s="65">
        <v>500</v>
      </c>
      <c r="E24" s="52"/>
      <c r="F24" s="64"/>
      <c r="G24" s="64">
        <f t="shared" si="0"/>
        <v>0</v>
      </c>
      <c r="H24" s="52"/>
      <c r="I24" s="52"/>
      <c r="J24">
        <v>10</v>
      </c>
    </row>
    <row r="25" spans="1:10" x14ac:dyDescent="0.25">
      <c r="A25" s="52"/>
      <c r="B25" s="63">
        <v>12</v>
      </c>
      <c r="C25" s="64">
        <v>12</v>
      </c>
      <c r="D25" s="65">
        <v>530</v>
      </c>
      <c r="E25" s="52"/>
      <c r="F25" s="64"/>
      <c r="G25" s="64">
        <f>F25*D25</f>
        <v>0</v>
      </c>
      <c r="H25" s="52"/>
      <c r="I25" s="52"/>
      <c r="J25">
        <v>219</v>
      </c>
    </row>
    <row r="26" spans="1:10" x14ac:dyDescent="0.25">
      <c r="A26" s="52"/>
      <c r="B26" s="63">
        <v>16</v>
      </c>
      <c r="C26" s="64">
        <v>4</v>
      </c>
      <c r="D26" s="65">
        <v>720</v>
      </c>
      <c r="E26" s="52"/>
      <c r="F26" s="64"/>
      <c r="G26" s="64">
        <f t="shared" si="0"/>
        <v>0</v>
      </c>
      <c r="H26" s="52"/>
      <c r="I26" s="52"/>
      <c r="J26">
        <v>71</v>
      </c>
    </row>
    <row r="27" spans="1:10" x14ac:dyDescent="0.25">
      <c r="A27" s="52"/>
      <c r="B27" s="63">
        <v>16</v>
      </c>
      <c r="C27" s="64">
        <v>6</v>
      </c>
      <c r="D27" s="65">
        <v>741</v>
      </c>
      <c r="E27" s="52"/>
      <c r="F27" s="64"/>
      <c r="G27" s="64">
        <f t="shared" si="0"/>
        <v>0</v>
      </c>
      <c r="H27" s="52"/>
      <c r="I27" s="52"/>
      <c r="J27">
        <v>290</v>
      </c>
    </row>
    <row r="28" spans="1:10" x14ac:dyDescent="0.25">
      <c r="A28" s="52"/>
      <c r="B28" s="63">
        <v>16</v>
      </c>
      <c r="C28" s="64">
        <v>8</v>
      </c>
      <c r="D28" s="65">
        <v>760</v>
      </c>
      <c r="E28" s="52"/>
      <c r="F28" s="64">
        <v>2</v>
      </c>
      <c r="G28" s="64">
        <f t="shared" si="0"/>
        <v>1520</v>
      </c>
      <c r="H28" s="52"/>
      <c r="I28" s="52"/>
      <c r="J28">
        <v>89</v>
      </c>
    </row>
    <row r="29" spans="1:10" x14ac:dyDescent="0.25">
      <c r="A29" s="52"/>
      <c r="B29" s="63">
        <v>16</v>
      </c>
      <c r="C29" s="64">
        <v>10</v>
      </c>
      <c r="D29" s="65">
        <v>785</v>
      </c>
      <c r="E29" s="52"/>
      <c r="F29" s="64"/>
      <c r="G29" s="64">
        <f t="shared" si="0"/>
        <v>0</v>
      </c>
      <c r="H29" s="52"/>
      <c r="I29" s="52"/>
      <c r="J29">
        <v>134</v>
      </c>
    </row>
    <row r="30" spans="1:10" x14ac:dyDescent="0.25">
      <c r="A30" s="52"/>
      <c r="B30" s="63">
        <v>16</v>
      </c>
      <c r="C30" s="64">
        <v>12</v>
      </c>
      <c r="D30" s="65">
        <v>810</v>
      </c>
      <c r="E30" s="52"/>
      <c r="F30" s="64"/>
      <c r="G30" s="64">
        <f t="shared" si="0"/>
        <v>0</v>
      </c>
      <c r="H30" s="52"/>
      <c r="I30" s="52"/>
      <c r="J30">
        <v>29</v>
      </c>
    </row>
    <row r="31" spans="1:10" x14ac:dyDescent="0.25">
      <c r="A31" s="52"/>
      <c r="B31" s="63">
        <v>16</v>
      </c>
      <c r="C31" s="64">
        <v>16</v>
      </c>
      <c r="D31" s="65">
        <v>905</v>
      </c>
      <c r="E31" s="52"/>
      <c r="F31" s="64">
        <v>2</v>
      </c>
      <c r="G31" s="64">
        <f t="shared" si="0"/>
        <v>1810</v>
      </c>
      <c r="H31" s="52"/>
      <c r="I31" s="52"/>
      <c r="J31">
        <v>10</v>
      </c>
    </row>
    <row r="32" spans="1:10" x14ac:dyDescent="0.25">
      <c r="A32" s="52"/>
      <c r="B32" s="63">
        <v>20</v>
      </c>
      <c r="C32" s="64">
        <v>6</v>
      </c>
      <c r="D32" s="65">
        <v>1016</v>
      </c>
      <c r="E32" s="52"/>
      <c r="F32" s="64"/>
      <c r="G32" s="64">
        <f t="shared" si="0"/>
        <v>0</v>
      </c>
      <c r="H32" s="52"/>
      <c r="I32" s="52"/>
      <c r="J32">
        <v>36</v>
      </c>
    </row>
    <row r="33" spans="1:10" x14ac:dyDescent="0.25">
      <c r="A33" s="52"/>
      <c r="B33" s="63">
        <v>20</v>
      </c>
      <c r="C33" s="64">
        <v>8</v>
      </c>
      <c r="D33" s="65">
        <v>1040</v>
      </c>
      <c r="E33" s="52"/>
      <c r="F33" s="64"/>
      <c r="G33" s="64">
        <f t="shared" si="0"/>
        <v>0</v>
      </c>
      <c r="H33" s="52"/>
      <c r="I33" s="52"/>
      <c r="J33">
        <v>10</v>
      </c>
    </row>
    <row r="34" spans="1:10" x14ac:dyDescent="0.25">
      <c r="A34" s="52"/>
      <c r="B34" s="63">
        <v>20</v>
      </c>
      <c r="C34" s="64">
        <v>10</v>
      </c>
      <c r="D34" s="65">
        <v>1060</v>
      </c>
      <c r="E34" s="52"/>
      <c r="F34" s="64"/>
      <c r="G34" s="64">
        <f>F34*D34</f>
        <v>0</v>
      </c>
      <c r="H34" s="52"/>
      <c r="I34" s="52"/>
      <c r="J34">
        <v>36</v>
      </c>
    </row>
    <row r="35" spans="1:10" x14ac:dyDescent="0.25">
      <c r="A35" s="52"/>
      <c r="B35" s="63">
        <v>20</v>
      </c>
      <c r="C35" s="64">
        <v>12</v>
      </c>
      <c r="D35" s="65">
        <v>1085</v>
      </c>
      <c r="E35" s="52"/>
      <c r="F35" s="64"/>
      <c r="G35" s="64">
        <f t="shared" si="0"/>
        <v>0</v>
      </c>
      <c r="H35" s="52"/>
      <c r="I35" s="52"/>
      <c r="J35">
        <v>10</v>
      </c>
    </row>
    <row r="36" spans="1:10" x14ac:dyDescent="0.25">
      <c r="A36" s="52"/>
      <c r="B36" s="63">
        <v>20</v>
      </c>
      <c r="C36" s="64">
        <v>16</v>
      </c>
      <c r="D36" s="65">
        <v>1320</v>
      </c>
      <c r="E36" s="52"/>
      <c r="F36" s="64"/>
      <c r="G36" s="64">
        <f t="shared" si="0"/>
        <v>0</v>
      </c>
      <c r="H36" s="52"/>
      <c r="I36" s="52"/>
      <c r="J36">
        <v>36</v>
      </c>
    </row>
    <row r="37" spans="1:10" x14ac:dyDescent="0.25">
      <c r="A37" s="52"/>
      <c r="B37" s="63">
        <v>20</v>
      </c>
      <c r="C37" s="64">
        <v>20</v>
      </c>
      <c r="D37" s="65">
        <v>1440</v>
      </c>
      <c r="E37" s="52"/>
      <c r="F37" s="64"/>
      <c r="G37" s="64">
        <f t="shared" si="0"/>
        <v>0</v>
      </c>
      <c r="H37" s="52"/>
      <c r="I37" s="52"/>
      <c r="J37">
        <v>10</v>
      </c>
    </row>
    <row r="38" spans="1:10" x14ac:dyDescent="0.25">
      <c r="A38" s="52"/>
      <c r="B38" s="63">
        <v>24</v>
      </c>
      <c r="C38" s="64">
        <v>6</v>
      </c>
      <c r="D38" s="65">
        <v>1371</v>
      </c>
      <c r="E38" s="52"/>
      <c r="F38" s="64"/>
      <c r="G38" s="64">
        <f t="shared" si="0"/>
        <v>0</v>
      </c>
      <c r="H38" s="52"/>
      <c r="I38" s="52"/>
      <c r="J38">
        <f>SUM(J2:J37)</f>
        <v>3260</v>
      </c>
    </row>
    <row r="39" spans="1:10" x14ac:dyDescent="0.25">
      <c r="A39" s="52"/>
      <c r="B39" s="63">
        <v>24</v>
      </c>
      <c r="C39" s="64">
        <v>8</v>
      </c>
      <c r="D39" s="65">
        <v>1395</v>
      </c>
      <c r="E39" s="52"/>
      <c r="F39" s="64"/>
      <c r="G39" s="64">
        <f t="shared" si="0"/>
        <v>0</v>
      </c>
      <c r="H39" s="52"/>
      <c r="I39" s="52"/>
    </row>
    <row r="40" spans="1:10" x14ac:dyDescent="0.25">
      <c r="A40" s="52"/>
      <c r="B40" s="63">
        <v>24</v>
      </c>
      <c r="C40" s="64">
        <v>10</v>
      </c>
      <c r="D40" s="65">
        <v>1410</v>
      </c>
      <c r="E40" s="52"/>
      <c r="F40" s="64"/>
      <c r="G40" s="64">
        <f t="shared" si="0"/>
        <v>0</v>
      </c>
      <c r="H40" s="52"/>
      <c r="I40" s="52"/>
    </row>
    <row r="41" spans="1:10" x14ac:dyDescent="0.25">
      <c r="A41" s="52"/>
      <c r="B41" s="63">
        <v>24</v>
      </c>
      <c r="C41" s="64">
        <v>12</v>
      </c>
      <c r="D41" s="65">
        <v>1435</v>
      </c>
      <c r="E41" s="52"/>
      <c r="F41" s="64"/>
      <c r="G41" s="64">
        <f t="shared" si="0"/>
        <v>0</v>
      </c>
      <c r="H41" s="52"/>
      <c r="I41" s="52"/>
    </row>
    <row r="42" spans="1:10" x14ac:dyDescent="0.25">
      <c r="A42" s="52"/>
      <c r="B42" s="63">
        <v>24</v>
      </c>
      <c r="C42" s="64">
        <v>16</v>
      </c>
      <c r="D42" s="65">
        <v>1510</v>
      </c>
      <c r="E42" s="52"/>
      <c r="F42" s="64"/>
      <c r="G42" s="64">
        <f t="shared" si="0"/>
        <v>0</v>
      </c>
      <c r="H42" s="52"/>
      <c r="I42" s="52"/>
    </row>
    <row r="43" spans="1:10" x14ac:dyDescent="0.25">
      <c r="A43" s="52"/>
      <c r="B43" s="69">
        <v>24</v>
      </c>
      <c r="C43" s="59">
        <v>20</v>
      </c>
      <c r="D43" s="70">
        <v>2015</v>
      </c>
      <c r="E43" s="71"/>
      <c r="F43" s="59"/>
      <c r="G43" s="59">
        <f t="shared" si="0"/>
        <v>0</v>
      </c>
      <c r="H43" s="52"/>
      <c r="I43" s="52"/>
    </row>
    <row r="44" spans="1:10" x14ac:dyDescent="0.25">
      <c r="A44" s="52"/>
      <c r="B44" s="69">
        <v>24</v>
      </c>
      <c r="C44" s="59">
        <v>24</v>
      </c>
      <c r="D44" s="70">
        <v>2130</v>
      </c>
      <c r="E44" s="71"/>
      <c r="F44" s="59"/>
      <c r="G44" s="59">
        <f t="shared" si="0"/>
        <v>0</v>
      </c>
      <c r="H44" s="52"/>
      <c r="I44" s="52"/>
    </row>
    <row r="45" spans="1:10" x14ac:dyDescent="0.25">
      <c r="A45" s="52"/>
      <c r="B45" s="52"/>
      <c r="C45" s="52"/>
      <c r="D45" s="67" t="s">
        <v>74</v>
      </c>
      <c r="E45" s="52"/>
      <c r="F45" s="53"/>
      <c r="G45" s="53">
        <f>SUM(G4:G44)</f>
        <v>5150</v>
      </c>
      <c r="H45" s="52"/>
      <c r="I45" s="52"/>
    </row>
    <row r="46" spans="1:10" x14ac:dyDescent="0.25">
      <c r="A46" s="52"/>
      <c r="B46" s="53"/>
      <c r="C46" s="53"/>
      <c r="D46" s="53"/>
      <c r="E46" s="52"/>
      <c r="F46" s="53"/>
      <c r="G46" s="52"/>
      <c r="H46" s="52"/>
      <c r="I46" s="52"/>
    </row>
    <row r="47" spans="1:10" ht="17.25" x14ac:dyDescent="0.4">
      <c r="A47" s="52"/>
      <c r="B47" s="52"/>
      <c r="C47" s="52"/>
      <c r="D47" s="54" t="s">
        <v>75</v>
      </c>
      <c r="E47" s="52"/>
      <c r="F47" s="53"/>
      <c r="G47" s="52"/>
      <c r="H47" s="52"/>
      <c r="I47" s="52"/>
    </row>
    <row r="48" spans="1:10" x14ac:dyDescent="0.25">
      <c r="A48" s="52"/>
      <c r="B48" s="180" t="s">
        <v>68</v>
      </c>
      <c r="C48" s="181"/>
      <c r="D48" s="182" t="s">
        <v>69</v>
      </c>
      <c r="E48" s="184"/>
      <c r="F48" s="182" t="s">
        <v>70</v>
      </c>
      <c r="G48" s="186" t="s">
        <v>71</v>
      </c>
      <c r="H48" s="52"/>
      <c r="I48" s="52"/>
    </row>
    <row r="49" spans="1:9" x14ac:dyDescent="0.25">
      <c r="A49" s="52"/>
      <c r="B49" s="58" t="s">
        <v>72</v>
      </c>
      <c r="C49" s="58" t="s">
        <v>73</v>
      </c>
      <c r="D49" s="183"/>
      <c r="E49" s="185"/>
      <c r="F49" s="183"/>
      <c r="G49" s="183"/>
      <c r="H49" s="52"/>
      <c r="I49" s="52"/>
    </row>
    <row r="50" spans="1:9" x14ac:dyDescent="0.25">
      <c r="A50" s="52"/>
      <c r="B50" s="63">
        <v>2</v>
      </c>
      <c r="C50" s="60">
        <v>2</v>
      </c>
      <c r="D50" s="57">
        <v>47</v>
      </c>
      <c r="E50" s="52"/>
      <c r="F50" s="57"/>
      <c r="G50" s="57">
        <f t="shared" ref="G50:G87" si="1">F50*D50</f>
        <v>0</v>
      </c>
      <c r="H50" s="52"/>
      <c r="I50" s="52"/>
    </row>
    <row r="51" spans="1:9" x14ac:dyDescent="0.25">
      <c r="A51" s="52"/>
      <c r="B51" s="63">
        <v>3</v>
      </c>
      <c r="C51" s="63">
        <v>3</v>
      </c>
      <c r="D51" s="64">
        <v>98</v>
      </c>
      <c r="E51" s="52"/>
      <c r="F51" s="64"/>
      <c r="G51" s="64">
        <f t="shared" si="1"/>
        <v>0</v>
      </c>
      <c r="H51" s="52"/>
      <c r="I51" s="52"/>
    </row>
    <row r="52" spans="1:9" x14ac:dyDescent="0.25">
      <c r="A52" s="52"/>
      <c r="B52" s="63">
        <v>4</v>
      </c>
      <c r="C52" s="63">
        <v>2</v>
      </c>
      <c r="D52" s="64">
        <v>90</v>
      </c>
      <c r="E52" s="52"/>
      <c r="F52" s="64"/>
      <c r="G52" s="64">
        <f t="shared" si="1"/>
        <v>0</v>
      </c>
      <c r="H52" s="52"/>
      <c r="I52" s="52"/>
    </row>
    <row r="53" spans="1:9" x14ac:dyDescent="0.25">
      <c r="A53" s="52"/>
      <c r="B53" s="63">
        <v>4</v>
      </c>
      <c r="C53" s="63">
        <v>3</v>
      </c>
      <c r="D53" s="64">
        <v>124</v>
      </c>
      <c r="E53" s="52"/>
      <c r="F53" s="64"/>
      <c r="G53" s="64">
        <f t="shared" si="1"/>
        <v>0</v>
      </c>
      <c r="H53" s="52"/>
      <c r="I53" s="52"/>
    </row>
    <row r="54" spans="1:9" x14ac:dyDescent="0.25">
      <c r="A54" s="52"/>
      <c r="B54" s="63">
        <v>4</v>
      </c>
      <c r="C54" s="63">
        <v>4</v>
      </c>
      <c r="D54" s="64">
        <v>145</v>
      </c>
      <c r="E54" s="52"/>
      <c r="F54" s="64"/>
      <c r="G54" s="64">
        <f t="shared" si="1"/>
        <v>0</v>
      </c>
      <c r="H54" s="52"/>
      <c r="I54" s="52"/>
    </row>
    <row r="55" spans="1:9" x14ac:dyDescent="0.25">
      <c r="A55" s="52"/>
      <c r="B55" s="63">
        <v>6</v>
      </c>
      <c r="C55" s="63">
        <v>4</v>
      </c>
      <c r="D55" s="64">
        <v>192</v>
      </c>
      <c r="E55" s="52"/>
      <c r="F55" s="64"/>
      <c r="G55" s="64">
        <f t="shared" si="1"/>
        <v>0</v>
      </c>
      <c r="H55" s="52"/>
      <c r="I55" s="52"/>
    </row>
    <row r="56" spans="1:9" x14ac:dyDescent="0.25">
      <c r="A56" s="52"/>
      <c r="B56" s="63">
        <v>6</v>
      </c>
      <c r="C56" s="63">
        <v>6</v>
      </c>
      <c r="D56" s="64">
        <v>224</v>
      </c>
      <c r="E56" s="52"/>
      <c r="F56" s="64"/>
      <c r="G56" s="64">
        <f t="shared" si="1"/>
        <v>0</v>
      </c>
      <c r="H56" s="52"/>
      <c r="I56" s="52"/>
    </row>
    <row r="57" spans="1:9" x14ac:dyDescent="0.25">
      <c r="A57" s="52"/>
      <c r="B57" s="63">
        <v>8</v>
      </c>
      <c r="C57" s="63">
        <v>4</v>
      </c>
      <c r="D57" s="64">
        <v>255</v>
      </c>
      <c r="E57" s="52"/>
      <c r="F57" s="64"/>
      <c r="G57" s="64">
        <f t="shared" si="1"/>
        <v>0</v>
      </c>
      <c r="H57" s="52"/>
      <c r="I57" s="52"/>
    </row>
    <row r="58" spans="1:9" x14ac:dyDescent="0.25">
      <c r="A58" s="52"/>
      <c r="B58" s="63">
        <v>8</v>
      </c>
      <c r="C58" s="63">
        <v>6</v>
      </c>
      <c r="D58" s="64">
        <v>287</v>
      </c>
      <c r="E58" s="52"/>
      <c r="F58" s="64"/>
      <c r="G58" s="64">
        <f t="shared" si="1"/>
        <v>0</v>
      </c>
      <c r="H58" s="52"/>
      <c r="I58" s="52"/>
    </row>
    <row r="59" spans="1:9" x14ac:dyDescent="0.25">
      <c r="A59" s="52"/>
      <c r="B59" s="63">
        <v>8</v>
      </c>
      <c r="C59" s="63">
        <v>8</v>
      </c>
      <c r="D59" s="64">
        <v>335</v>
      </c>
      <c r="E59" s="52"/>
      <c r="F59" s="64"/>
      <c r="G59" s="64">
        <f t="shared" si="1"/>
        <v>0</v>
      </c>
      <c r="H59" s="52"/>
      <c r="I59" s="52"/>
    </row>
    <row r="60" spans="1:9" x14ac:dyDescent="0.25">
      <c r="A60" s="52"/>
      <c r="B60" s="63">
        <v>10</v>
      </c>
      <c r="C60" s="63">
        <v>4</v>
      </c>
      <c r="D60" s="64">
        <v>340</v>
      </c>
      <c r="E60" s="52"/>
      <c r="F60" s="64"/>
      <c r="G60" s="64">
        <f t="shared" si="1"/>
        <v>0</v>
      </c>
      <c r="H60" s="52"/>
      <c r="I60" s="52"/>
    </row>
    <row r="61" spans="1:9" x14ac:dyDescent="0.25">
      <c r="A61" s="52"/>
      <c r="B61" s="63">
        <v>10</v>
      </c>
      <c r="C61" s="63">
        <v>6</v>
      </c>
      <c r="D61" s="64">
        <v>377</v>
      </c>
      <c r="E61" s="52"/>
      <c r="F61" s="64"/>
      <c r="G61" s="64">
        <f t="shared" si="1"/>
        <v>0</v>
      </c>
      <c r="H61" s="52"/>
      <c r="I61" s="52"/>
    </row>
    <row r="62" spans="1:9" x14ac:dyDescent="0.25">
      <c r="A62" s="52"/>
      <c r="B62" s="63">
        <v>10</v>
      </c>
      <c r="C62" s="63">
        <v>8</v>
      </c>
      <c r="D62" s="64">
        <v>420</v>
      </c>
      <c r="E62" s="52"/>
      <c r="F62" s="64"/>
      <c r="G62" s="64">
        <f t="shared" si="1"/>
        <v>0</v>
      </c>
      <c r="H62" s="52"/>
      <c r="I62" s="52"/>
    </row>
    <row r="63" spans="1:9" x14ac:dyDescent="0.25">
      <c r="A63" s="52"/>
      <c r="B63" s="63">
        <v>10</v>
      </c>
      <c r="C63" s="63">
        <v>10</v>
      </c>
      <c r="D63" s="64">
        <v>500</v>
      </c>
      <c r="E63" s="52"/>
      <c r="F63" s="64"/>
      <c r="G63" s="64">
        <f t="shared" si="1"/>
        <v>0</v>
      </c>
      <c r="H63" s="52"/>
      <c r="I63" s="52"/>
    </row>
    <row r="64" spans="1:9" x14ac:dyDescent="0.25">
      <c r="A64" s="52"/>
      <c r="B64" s="63">
        <v>12</v>
      </c>
      <c r="C64" s="63">
        <v>4</v>
      </c>
      <c r="D64" s="64">
        <v>440</v>
      </c>
      <c r="E64" s="52"/>
      <c r="F64" s="64"/>
      <c r="G64" s="64">
        <f t="shared" si="1"/>
        <v>0</v>
      </c>
      <c r="H64" s="52"/>
      <c r="I64" s="52"/>
    </row>
    <row r="65" spans="1:9" x14ac:dyDescent="0.25">
      <c r="A65" s="52"/>
      <c r="B65" s="63">
        <v>12</v>
      </c>
      <c r="C65" s="63">
        <v>6</v>
      </c>
      <c r="D65" s="64">
        <v>472</v>
      </c>
      <c r="E65" s="52"/>
      <c r="F65" s="64"/>
      <c r="G65" s="64">
        <f t="shared" si="1"/>
        <v>0</v>
      </c>
      <c r="H65" s="52"/>
      <c r="I65" s="52"/>
    </row>
    <row r="66" spans="1:9" x14ac:dyDescent="0.25">
      <c r="A66" s="52"/>
      <c r="B66" s="63">
        <v>12</v>
      </c>
      <c r="C66" s="63">
        <v>8</v>
      </c>
      <c r="D66" s="64">
        <v>515</v>
      </c>
      <c r="E66" s="52"/>
      <c r="F66" s="64"/>
      <c r="G66" s="64">
        <f t="shared" si="1"/>
        <v>0</v>
      </c>
      <c r="H66" s="52"/>
      <c r="I66" s="52"/>
    </row>
    <row r="67" spans="1:9" x14ac:dyDescent="0.25">
      <c r="A67" s="52"/>
      <c r="B67" s="63">
        <v>12</v>
      </c>
      <c r="C67" s="63">
        <v>10</v>
      </c>
      <c r="D67" s="64">
        <v>600</v>
      </c>
      <c r="E67" s="52"/>
      <c r="F67" s="64"/>
      <c r="G67" s="64">
        <f t="shared" si="1"/>
        <v>0</v>
      </c>
      <c r="H67" s="52"/>
      <c r="I67" s="52"/>
    </row>
    <row r="68" spans="1:9" x14ac:dyDescent="0.25">
      <c r="A68" s="52"/>
      <c r="B68" s="63">
        <v>12</v>
      </c>
      <c r="C68" s="63">
        <v>12</v>
      </c>
      <c r="D68" s="64">
        <v>655</v>
      </c>
      <c r="E68" s="52"/>
      <c r="F68" s="64"/>
      <c r="G68" s="64">
        <f t="shared" si="1"/>
        <v>0</v>
      </c>
      <c r="H68" s="52"/>
      <c r="I68" s="52"/>
    </row>
    <row r="69" spans="1:9" x14ac:dyDescent="0.25">
      <c r="A69" s="52"/>
      <c r="B69" s="63">
        <v>16</v>
      </c>
      <c r="C69" s="63">
        <v>4</v>
      </c>
      <c r="D69" s="64">
        <v>760</v>
      </c>
      <c r="E69" s="52"/>
      <c r="F69" s="64"/>
      <c r="G69" s="64">
        <f t="shared" si="1"/>
        <v>0</v>
      </c>
      <c r="H69" s="52"/>
      <c r="I69" s="52"/>
    </row>
    <row r="70" spans="1:9" x14ac:dyDescent="0.25">
      <c r="A70" s="52"/>
      <c r="B70" s="63">
        <v>16</v>
      </c>
      <c r="C70" s="63">
        <v>6</v>
      </c>
      <c r="D70" s="64">
        <v>792</v>
      </c>
      <c r="E70" s="52"/>
      <c r="F70" s="64"/>
      <c r="G70" s="64">
        <f t="shared" si="1"/>
        <v>0</v>
      </c>
      <c r="H70" s="52"/>
      <c r="I70" s="52"/>
    </row>
    <row r="71" spans="1:9" x14ac:dyDescent="0.25">
      <c r="A71" s="52"/>
      <c r="B71" s="63">
        <v>16</v>
      </c>
      <c r="C71" s="63">
        <v>8</v>
      </c>
      <c r="D71" s="64">
        <v>835</v>
      </c>
      <c r="E71" s="52"/>
      <c r="F71" s="64">
        <v>1</v>
      </c>
      <c r="G71" s="64">
        <f t="shared" si="1"/>
        <v>835</v>
      </c>
      <c r="H71" s="52"/>
      <c r="I71" s="52"/>
    </row>
    <row r="72" spans="1:9" x14ac:dyDescent="0.25">
      <c r="A72" s="52"/>
      <c r="B72" s="63">
        <v>16</v>
      </c>
      <c r="C72" s="63">
        <v>10</v>
      </c>
      <c r="D72" s="64">
        <v>880</v>
      </c>
      <c r="E72" s="52"/>
      <c r="F72" s="64"/>
      <c r="G72" s="64">
        <f t="shared" si="1"/>
        <v>0</v>
      </c>
      <c r="H72" s="52"/>
      <c r="I72" s="52"/>
    </row>
    <row r="73" spans="1:9" x14ac:dyDescent="0.25">
      <c r="A73" s="52"/>
      <c r="B73" s="63">
        <v>16</v>
      </c>
      <c r="C73" s="63">
        <v>12</v>
      </c>
      <c r="D73" s="64">
        <v>935</v>
      </c>
      <c r="E73" s="52"/>
      <c r="F73" s="64"/>
      <c r="G73" s="64">
        <f t="shared" si="1"/>
        <v>0</v>
      </c>
      <c r="H73" s="52"/>
      <c r="I73" s="52"/>
    </row>
    <row r="74" spans="1:9" x14ac:dyDescent="0.25">
      <c r="A74" s="52"/>
      <c r="B74" s="63">
        <v>16</v>
      </c>
      <c r="C74" s="63">
        <v>16</v>
      </c>
      <c r="D74" s="64">
        <v>1115</v>
      </c>
      <c r="E74" s="52"/>
      <c r="F74" s="64"/>
      <c r="G74" s="64">
        <f t="shared" si="1"/>
        <v>0</v>
      </c>
      <c r="H74" s="52"/>
      <c r="I74" s="52"/>
    </row>
    <row r="75" spans="1:9" x14ac:dyDescent="0.25">
      <c r="A75" s="52"/>
      <c r="B75" s="63">
        <v>20</v>
      </c>
      <c r="C75" s="63">
        <v>6</v>
      </c>
      <c r="D75" s="64">
        <v>1067</v>
      </c>
      <c r="E75" s="52"/>
      <c r="F75" s="64"/>
      <c r="G75" s="64">
        <f t="shared" si="1"/>
        <v>0</v>
      </c>
      <c r="H75" s="52"/>
      <c r="I75" s="52"/>
    </row>
    <row r="76" spans="1:9" x14ac:dyDescent="0.25">
      <c r="A76" s="52"/>
      <c r="B76" s="63">
        <v>20</v>
      </c>
      <c r="C76" s="63">
        <v>8</v>
      </c>
      <c r="D76" s="64">
        <v>1110</v>
      </c>
      <c r="E76" s="52"/>
      <c r="F76" s="64"/>
      <c r="G76" s="64">
        <f t="shared" si="1"/>
        <v>0</v>
      </c>
      <c r="H76" s="52"/>
      <c r="I76" s="52"/>
    </row>
    <row r="77" spans="1:9" x14ac:dyDescent="0.25">
      <c r="A77" s="52"/>
      <c r="B77" s="63">
        <v>20</v>
      </c>
      <c r="C77" s="63">
        <v>10</v>
      </c>
      <c r="D77" s="64">
        <v>1150</v>
      </c>
      <c r="E77" s="52"/>
      <c r="F77" s="64"/>
      <c r="G77" s="64">
        <f t="shared" si="1"/>
        <v>0</v>
      </c>
      <c r="H77" s="52"/>
      <c r="I77" s="52"/>
    </row>
    <row r="78" spans="1:9" x14ac:dyDescent="0.25">
      <c r="A78" s="52"/>
      <c r="B78" s="63">
        <v>20</v>
      </c>
      <c r="C78" s="63">
        <v>12</v>
      </c>
      <c r="D78" s="64">
        <v>1205</v>
      </c>
      <c r="E78" s="52"/>
      <c r="F78" s="64"/>
      <c r="G78" s="64">
        <f t="shared" si="1"/>
        <v>0</v>
      </c>
      <c r="H78" s="52"/>
      <c r="I78" s="52"/>
    </row>
    <row r="79" spans="1:9" x14ac:dyDescent="0.25">
      <c r="A79" s="52"/>
      <c r="B79" s="63">
        <v>20</v>
      </c>
      <c r="C79" s="63">
        <v>16</v>
      </c>
      <c r="D79" s="64">
        <v>1525</v>
      </c>
      <c r="E79" s="52"/>
      <c r="F79" s="64"/>
      <c r="G79" s="64">
        <f t="shared" si="1"/>
        <v>0</v>
      </c>
      <c r="H79" s="52"/>
      <c r="I79" s="52"/>
    </row>
    <row r="80" spans="1:9" x14ac:dyDescent="0.25">
      <c r="A80" s="52"/>
      <c r="B80" s="63">
        <v>20</v>
      </c>
      <c r="C80" s="63">
        <v>20</v>
      </c>
      <c r="D80" s="64">
        <v>1755</v>
      </c>
      <c r="E80" s="52"/>
      <c r="F80" s="64"/>
      <c r="G80" s="64">
        <f t="shared" si="1"/>
        <v>0</v>
      </c>
      <c r="H80" s="52"/>
      <c r="I80" s="52"/>
    </row>
    <row r="81" spans="1:9" x14ac:dyDescent="0.25">
      <c r="A81" s="52"/>
      <c r="B81" s="63">
        <v>24</v>
      </c>
      <c r="C81" s="63">
        <v>6</v>
      </c>
      <c r="D81" s="64">
        <v>1422</v>
      </c>
      <c r="E81" s="52"/>
      <c r="F81" s="64"/>
      <c r="G81" s="64">
        <f t="shared" si="1"/>
        <v>0</v>
      </c>
      <c r="H81" s="52"/>
      <c r="I81" s="52"/>
    </row>
    <row r="82" spans="1:9" x14ac:dyDescent="0.25">
      <c r="A82" s="52"/>
      <c r="B82" s="63">
        <v>24</v>
      </c>
      <c r="C82" s="63">
        <v>8</v>
      </c>
      <c r="D82" s="64">
        <v>1460</v>
      </c>
      <c r="E82" s="52"/>
      <c r="F82" s="64"/>
      <c r="G82" s="64">
        <f t="shared" si="1"/>
        <v>0</v>
      </c>
      <c r="H82" s="52"/>
      <c r="I82" s="52"/>
    </row>
    <row r="83" spans="1:9" x14ac:dyDescent="0.25">
      <c r="A83" s="52"/>
      <c r="B83" s="63">
        <v>24</v>
      </c>
      <c r="C83" s="63">
        <v>10</v>
      </c>
      <c r="D83" s="64">
        <v>1500</v>
      </c>
      <c r="E83" s="52"/>
      <c r="F83" s="64"/>
      <c r="G83" s="64">
        <f t="shared" si="1"/>
        <v>0</v>
      </c>
      <c r="H83" s="52"/>
      <c r="I83" s="52"/>
    </row>
    <row r="84" spans="1:9" x14ac:dyDescent="0.25">
      <c r="A84" s="52"/>
      <c r="B84" s="63">
        <v>24</v>
      </c>
      <c r="C84" s="63">
        <v>12</v>
      </c>
      <c r="D84" s="64">
        <v>1550</v>
      </c>
      <c r="E84" s="52"/>
      <c r="F84" s="64"/>
      <c r="G84" s="64">
        <f t="shared" si="1"/>
        <v>0</v>
      </c>
      <c r="H84" s="52"/>
      <c r="I84" s="52"/>
    </row>
    <row r="85" spans="1:9" x14ac:dyDescent="0.25">
      <c r="A85" s="52"/>
      <c r="B85" s="63">
        <v>24</v>
      </c>
      <c r="C85" s="63">
        <v>16</v>
      </c>
      <c r="D85" s="64">
        <v>1695</v>
      </c>
      <c r="E85" s="52"/>
      <c r="F85" s="64"/>
      <c r="G85" s="64">
        <f t="shared" si="1"/>
        <v>0</v>
      </c>
      <c r="H85" s="52"/>
      <c r="I85" s="52"/>
    </row>
    <row r="86" spans="1:9" x14ac:dyDescent="0.25">
      <c r="A86" s="52"/>
      <c r="B86" s="63">
        <v>24</v>
      </c>
      <c r="C86" s="63">
        <v>20</v>
      </c>
      <c r="D86" s="64">
        <v>2345</v>
      </c>
      <c r="E86" s="52"/>
      <c r="F86" s="64"/>
      <c r="G86" s="64">
        <f t="shared" si="1"/>
        <v>0</v>
      </c>
      <c r="H86" s="52"/>
      <c r="I86" s="52"/>
    </row>
    <row r="87" spans="1:9" ht="15.75" thickBot="1" x14ac:dyDescent="0.3">
      <c r="A87" s="52"/>
      <c r="B87" s="63">
        <v>24</v>
      </c>
      <c r="C87" s="72">
        <v>24</v>
      </c>
      <c r="D87" s="73">
        <v>2575</v>
      </c>
      <c r="E87" s="52"/>
      <c r="F87" s="73"/>
      <c r="G87" s="73">
        <f t="shared" si="1"/>
        <v>0</v>
      </c>
      <c r="H87" s="52"/>
      <c r="I87" s="52"/>
    </row>
    <row r="88" spans="1:9" x14ac:dyDescent="0.25">
      <c r="A88" s="52"/>
      <c r="B88" s="74"/>
      <c r="C88" s="74"/>
      <c r="D88" s="75" t="s">
        <v>74</v>
      </c>
      <c r="E88" s="74"/>
      <c r="F88" s="76"/>
      <c r="G88" s="76">
        <f>SUM(G50:G87)</f>
        <v>835</v>
      </c>
      <c r="H88" s="52"/>
      <c r="I88" s="52"/>
    </row>
    <row r="89" spans="1:9" x14ac:dyDescent="0.25">
      <c r="A89" s="52"/>
      <c r="B89" s="52"/>
      <c r="C89" s="52"/>
      <c r="D89" s="52"/>
      <c r="E89" s="52"/>
      <c r="F89" s="53"/>
      <c r="G89" s="52"/>
      <c r="H89" s="52"/>
      <c r="I89" s="52"/>
    </row>
    <row r="90" spans="1:9" ht="17.25" x14ac:dyDescent="0.4">
      <c r="A90" s="52"/>
      <c r="B90" s="52"/>
      <c r="C90" s="52"/>
      <c r="D90" s="54" t="s">
        <v>76</v>
      </c>
      <c r="E90" s="52"/>
      <c r="F90" s="53"/>
      <c r="G90" s="52"/>
      <c r="H90" s="52"/>
      <c r="I90" s="52"/>
    </row>
    <row r="91" spans="1:9" x14ac:dyDescent="0.25">
      <c r="A91" s="52"/>
      <c r="B91" s="52"/>
      <c r="C91" s="55" t="s">
        <v>68</v>
      </c>
      <c r="D91" s="77" t="s">
        <v>69</v>
      </c>
      <c r="E91" s="58"/>
      <c r="F91" s="77" t="s">
        <v>70</v>
      </c>
      <c r="G91" s="77" t="s">
        <v>71</v>
      </c>
      <c r="H91" s="52"/>
      <c r="I91" s="52"/>
    </row>
    <row r="92" spans="1:9" x14ac:dyDescent="0.25">
      <c r="A92" s="52"/>
      <c r="B92" s="53"/>
      <c r="C92" s="60">
        <v>2</v>
      </c>
      <c r="D92" s="56">
        <v>22</v>
      </c>
      <c r="E92" s="53"/>
      <c r="F92" s="56"/>
      <c r="G92" s="57">
        <f t="shared" ref="G92:G101" si="2">F92*D92</f>
        <v>0</v>
      </c>
      <c r="H92" s="52"/>
      <c r="I92" s="52"/>
    </row>
    <row r="93" spans="1:9" x14ac:dyDescent="0.25">
      <c r="A93" s="52"/>
      <c r="B93" s="52"/>
      <c r="C93" s="63">
        <v>3</v>
      </c>
      <c r="D93" s="64">
        <v>49</v>
      </c>
      <c r="E93" s="52"/>
      <c r="F93" s="64"/>
      <c r="G93" s="64">
        <f t="shared" si="2"/>
        <v>0</v>
      </c>
      <c r="H93" s="52"/>
      <c r="I93" s="52"/>
    </row>
    <row r="94" spans="1:9" x14ac:dyDescent="0.25">
      <c r="A94" s="52"/>
      <c r="B94" s="52"/>
      <c r="C94" s="63">
        <v>4</v>
      </c>
      <c r="D94" s="64">
        <v>75</v>
      </c>
      <c r="E94" s="52"/>
      <c r="F94" s="64"/>
      <c r="G94" s="64">
        <f t="shared" si="2"/>
        <v>0</v>
      </c>
      <c r="H94" s="52"/>
      <c r="I94" s="52"/>
    </row>
    <row r="95" spans="1:9" x14ac:dyDescent="0.25">
      <c r="A95" s="52"/>
      <c r="B95" s="52"/>
      <c r="C95" s="63">
        <v>6</v>
      </c>
      <c r="D95" s="64">
        <v>117</v>
      </c>
      <c r="E95" s="52"/>
      <c r="F95" s="64"/>
      <c r="G95" s="64">
        <f t="shared" si="2"/>
        <v>0</v>
      </c>
      <c r="H95" s="52"/>
      <c r="I95" s="52"/>
    </row>
    <row r="96" spans="1:9" x14ac:dyDescent="0.25">
      <c r="A96" s="52"/>
      <c r="B96" s="52"/>
      <c r="C96" s="63">
        <v>8</v>
      </c>
      <c r="D96" s="64">
        <v>175</v>
      </c>
      <c r="E96" s="52"/>
      <c r="F96" s="64"/>
      <c r="G96" s="64">
        <f t="shared" si="2"/>
        <v>0</v>
      </c>
      <c r="H96" s="52"/>
      <c r="I96" s="52"/>
    </row>
    <row r="97" spans="1:9" x14ac:dyDescent="0.25">
      <c r="A97" s="52"/>
      <c r="B97" s="52"/>
      <c r="C97" s="63">
        <v>10</v>
      </c>
      <c r="D97" s="64">
        <v>250</v>
      </c>
      <c r="E97" s="52"/>
      <c r="F97" s="64"/>
      <c r="G97" s="64">
        <f t="shared" si="2"/>
        <v>0</v>
      </c>
      <c r="H97" s="52"/>
      <c r="I97" s="52"/>
    </row>
    <row r="98" spans="1:9" x14ac:dyDescent="0.25">
      <c r="A98" s="52"/>
      <c r="B98" s="52"/>
      <c r="C98" s="63">
        <v>12</v>
      </c>
      <c r="D98" s="64">
        <v>335</v>
      </c>
      <c r="E98" s="52"/>
      <c r="F98" s="64"/>
      <c r="G98" s="64">
        <f t="shared" si="2"/>
        <v>0</v>
      </c>
      <c r="H98" s="52"/>
      <c r="I98" s="52"/>
    </row>
    <row r="99" spans="1:9" x14ac:dyDescent="0.25">
      <c r="A99" s="52"/>
      <c r="B99" s="52"/>
      <c r="C99" s="63">
        <v>16</v>
      </c>
      <c r="D99" s="64">
        <v>600</v>
      </c>
      <c r="E99" s="52"/>
      <c r="F99" s="64"/>
      <c r="G99" s="64">
        <f t="shared" si="2"/>
        <v>0</v>
      </c>
      <c r="H99" s="52"/>
      <c r="I99" s="52"/>
    </row>
    <row r="100" spans="1:9" x14ac:dyDescent="0.25">
      <c r="A100" s="52"/>
      <c r="B100" s="52"/>
      <c r="C100" s="63">
        <v>20</v>
      </c>
      <c r="D100" s="64">
        <v>960</v>
      </c>
      <c r="E100" s="52"/>
      <c r="F100" s="64"/>
      <c r="G100" s="64">
        <f t="shared" si="2"/>
        <v>0</v>
      </c>
      <c r="H100" s="52"/>
      <c r="I100" s="52"/>
    </row>
    <row r="101" spans="1:9" ht="15.75" thickBot="1" x14ac:dyDescent="0.3">
      <c r="A101" s="52"/>
      <c r="B101" s="52"/>
      <c r="C101" s="72">
        <v>24</v>
      </c>
      <c r="D101" s="73">
        <v>1425</v>
      </c>
      <c r="E101" s="52"/>
      <c r="F101" s="73"/>
      <c r="G101" s="73">
        <f t="shared" si="2"/>
        <v>0</v>
      </c>
      <c r="H101" s="52"/>
      <c r="I101" s="52"/>
    </row>
    <row r="102" spans="1:9" x14ac:dyDescent="0.25">
      <c r="A102" s="52"/>
      <c r="B102" s="52"/>
      <c r="C102" s="74"/>
      <c r="D102" s="75" t="s">
        <v>74</v>
      </c>
      <c r="E102" s="74"/>
      <c r="F102" s="76"/>
      <c r="G102" s="76">
        <f>SUM(G92:G101)</f>
        <v>0</v>
      </c>
      <c r="H102" s="52"/>
      <c r="I102" s="52"/>
    </row>
    <row r="103" spans="1:9" x14ac:dyDescent="0.25">
      <c r="A103" s="52"/>
      <c r="B103" s="52"/>
      <c r="C103" s="52"/>
      <c r="D103" s="52"/>
      <c r="E103" s="52"/>
      <c r="F103" s="53"/>
      <c r="G103" s="52"/>
      <c r="H103" s="52"/>
      <c r="I103" s="52"/>
    </row>
    <row r="104" spans="1:9" ht="17.25" x14ac:dyDescent="0.4">
      <c r="A104" s="52"/>
      <c r="B104" s="52"/>
      <c r="C104" s="52"/>
      <c r="D104" s="54" t="s">
        <v>77</v>
      </c>
      <c r="E104" s="52"/>
      <c r="F104" s="53"/>
      <c r="G104" s="52"/>
      <c r="H104" s="52"/>
      <c r="I104" s="52"/>
    </row>
    <row r="105" spans="1:9" x14ac:dyDescent="0.25">
      <c r="A105" s="52"/>
      <c r="B105" s="52"/>
      <c r="C105" s="55" t="s">
        <v>68</v>
      </c>
      <c r="D105" s="77" t="s">
        <v>69</v>
      </c>
      <c r="E105" s="58"/>
      <c r="F105" s="77" t="s">
        <v>70</v>
      </c>
      <c r="G105" s="77" t="s">
        <v>71</v>
      </c>
      <c r="H105" s="52"/>
      <c r="I105" s="52"/>
    </row>
    <row r="106" spans="1:9" x14ac:dyDescent="0.25">
      <c r="A106" s="52"/>
      <c r="B106" s="52"/>
      <c r="C106" s="57">
        <v>2</v>
      </c>
      <c r="D106" s="56">
        <v>22</v>
      </c>
      <c r="E106" s="53"/>
      <c r="F106" s="56"/>
      <c r="G106" s="57">
        <f t="shared" ref="G106:G115" si="3">F106*D106</f>
        <v>0</v>
      </c>
      <c r="H106" s="52"/>
      <c r="I106" s="52"/>
    </row>
    <row r="107" spans="1:9" x14ac:dyDescent="0.25">
      <c r="A107" s="52"/>
      <c r="B107" s="52"/>
      <c r="C107" s="64">
        <v>3</v>
      </c>
      <c r="D107" s="64">
        <v>44</v>
      </c>
      <c r="E107" s="52"/>
      <c r="F107" s="64"/>
      <c r="G107" s="64">
        <f t="shared" si="3"/>
        <v>0</v>
      </c>
      <c r="H107" s="52"/>
      <c r="I107" s="52"/>
    </row>
    <row r="108" spans="1:9" x14ac:dyDescent="0.25">
      <c r="A108" s="52"/>
      <c r="B108" s="52"/>
      <c r="C108" s="64">
        <v>4</v>
      </c>
      <c r="D108" s="64">
        <v>70</v>
      </c>
      <c r="E108" s="52"/>
      <c r="F108" s="64"/>
      <c r="G108" s="64">
        <f t="shared" si="3"/>
        <v>0</v>
      </c>
      <c r="H108" s="52"/>
      <c r="I108" s="52"/>
    </row>
    <row r="109" spans="1:9" x14ac:dyDescent="0.25">
      <c r="A109" s="52"/>
      <c r="B109" s="52"/>
      <c r="C109" s="64">
        <v>6</v>
      </c>
      <c r="D109" s="64">
        <v>107</v>
      </c>
      <c r="E109" s="52"/>
      <c r="F109" s="64"/>
      <c r="G109" s="64">
        <f t="shared" si="3"/>
        <v>0</v>
      </c>
      <c r="H109" s="52"/>
      <c r="I109" s="52"/>
    </row>
    <row r="110" spans="1:9" x14ac:dyDescent="0.25">
      <c r="A110" s="52"/>
      <c r="B110" s="52"/>
      <c r="C110" s="64">
        <v>8</v>
      </c>
      <c r="D110" s="64">
        <v>160</v>
      </c>
      <c r="E110" s="52"/>
      <c r="F110" s="64">
        <v>2</v>
      </c>
      <c r="G110" s="64">
        <f t="shared" si="3"/>
        <v>320</v>
      </c>
      <c r="H110" s="52"/>
      <c r="I110" s="52"/>
    </row>
    <row r="111" spans="1:9" x14ac:dyDescent="0.25">
      <c r="A111" s="52"/>
      <c r="B111" s="52"/>
      <c r="C111" s="64">
        <v>10</v>
      </c>
      <c r="D111" s="64">
        <v>215</v>
      </c>
      <c r="E111" s="52"/>
      <c r="F111" s="64"/>
      <c r="G111" s="64">
        <f t="shared" si="3"/>
        <v>0</v>
      </c>
      <c r="H111" s="52"/>
      <c r="I111" s="52"/>
    </row>
    <row r="112" spans="1:9" x14ac:dyDescent="0.25">
      <c r="A112" s="52"/>
      <c r="B112" s="52"/>
      <c r="C112" s="64">
        <v>12</v>
      </c>
      <c r="D112" s="64">
        <v>295</v>
      </c>
      <c r="E112" s="52"/>
      <c r="F112" s="64"/>
      <c r="G112" s="64">
        <f t="shared" si="3"/>
        <v>0</v>
      </c>
      <c r="H112" s="52"/>
      <c r="I112" s="52"/>
    </row>
    <row r="113" spans="1:9" x14ac:dyDescent="0.25">
      <c r="A113" s="52"/>
      <c r="B113" s="52"/>
      <c r="C113" s="64">
        <v>16</v>
      </c>
      <c r="D113" s="64">
        <v>490</v>
      </c>
      <c r="E113" s="52"/>
      <c r="F113" s="64">
        <v>1</v>
      </c>
      <c r="G113" s="64">
        <f t="shared" si="3"/>
        <v>490</v>
      </c>
      <c r="H113" s="52"/>
      <c r="I113" s="52"/>
    </row>
    <row r="114" spans="1:9" x14ac:dyDescent="0.25">
      <c r="A114" s="52"/>
      <c r="B114" s="52"/>
      <c r="C114" s="64">
        <v>20</v>
      </c>
      <c r="D114" s="64">
        <v>765</v>
      </c>
      <c r="E114" s="52"/>
      <c r="F114" s="64">
        <v>3</v>
      </c>
      <c r="G114" s="64">
        <f t="shared" si="3"/>
        <v>2295</v>
      </c>
      <c r="H114" s="52"/>
      <c r="I114" s="52"/>
    </row>
    <row r="115" spans="1:9" ht="15.75" thickBot="1" x14ac:dyDescent="0.3">
      <c r="A115" s="52"/>
      <c r="B115" s="52"/>
      <c r="C115" s="64">
        <v>24</v>
      </c>
      <c r="D115" s="64">
        <v>1075</v>
      </c>
      <c r="E115" s="52"/>
      <c r="F115" s="64"/>
      <c r="G115" s="64">
        <f t="shared" si="3"/>
        <v>0</v>
      </c>
      <c r="H115" s="52"/>
      <c r="I115" s="52"/>
    </row>
    <row r="116" spans="1:9" x14ac:dyDescent="0.25">
      <c r="A116" s="52"/>
      <c r="B116" s="52"/>
      <c r="C116" s="74"/>
      <c r="D116" s="75" t="s">
        <v>74</v>
      </c>
      <c r="E116" s="74"/>
      <c r="F116" s="76"/>
      <c r="G116" s="76">
        <f>SUM(G106:G115)</f>
        <v>3105</v>
      </c>
      <c r="H116" s="52"/>
      <c r="I116" s="52"/>
    </row>
    <row r="117" spans="1:9" x14ac:dyDescent="0.25">
      <c r="A117" s="52"/>
      <c r="B117" s="52"/>
      <c r="C117" s="52"/>
      <c r="D117" s="52"/>
      <c r="E117" s="52"/>
      <c r="F117" s="53"/>
      <c r="G117" s="52"/>
      <c r="H117" s="52"/>
      <c r="I117" s="52"/>
    </row>
    <row r="118" spans="1:9" ht="17.25" x14ac:dyDescent="0.4">
      <c r="A118" s="52"/>
      <c r="B118" s="52"/>
      <c r="C118" s="52"/>
      <c r="D118" s="54" t="s">
        <v>78</v>
      </c>
      <c r="E118" s="52"/>
      <c r="F118" s="53"/>
      <c r="G118" s="52"/>
      <c r="H118" s="52"/>
      <c r="I118" s="52"/>
    </row>
    <row r="119" spans="1:9" x14ac:dyDescent="0.25">
      <c r="A119" s="52"/>
      <c r="B119" s="52"/>
      <c r="C119" s="55" t="s">
        <v>68</v>
      </c>
      <c r="D119" s="77" t="s">
        <v>69</v>
      </c>
      <c r="E119" s="58"/>
      <c r="F119" s="77" t="s">
        <v>70</v>
      </c>
      <c r="G119" s="77" t="s">
        <v>71</v>
      </c>
      <c r="H119" s="52"/>
      <c r="I119" s="52"/>
    </row>
    <row r="120" spans="1:9" x14ac:dyDescent="0.25">
      <c r="A120" s="52"/>
      <c r="B120" s="52"/>
      <c r="C120" s="57">
        <v>2</v>
      </c>
      <c r="D120" s="78">
        <v>22</v>
      </c>
      <c r="E120" s="53"/>
      <c r="F120" s="56"/>
      <c r="G120" s="57">
        <f t="shared" ref="G120:G129" si="4">F120*D120</f>
        <v>0</v>
      </c>
      <c r="H120" s="52"/>
      <c r="I120" s="52"/>
    </row>
    <row r="121" spans="1:9" x14ac:dyDescent="0.25">
      <c r="A121" s="52"/>
      <c r="B121" s="52"/>
      <c r="C121" s="64">
        <v>3</v>
      </c>
      <c r="D121" s="65">
        <v>44</v>
      </c>
      <c r="E121" s="52"/>
      <c r="F121" s="64"/>
      <c r="G121" s="64">
        <f t="shared" si="4"/>
        <v>0</v>
      </c>
      <c r="H121" s="52"/>
      <c r="I121" s="52"/>
    </row>
    <row r="122" spans="1:9" x14ac:dyDescent="0.25">
      <c r="A122" s="52"/>
      <c r="B122" s="52"/>
      <c r="C122" s="64">
        <v>4</v>
      </c>
      <c r="D122" s="65">
        <v>70</v>
      </c>
      <c r="E122" s="52"/>
      <c r="F122" s="64"/>
      <c r="G122" s="64">
        <f t="shared" si="4"/>
        <v>0</v>
      </c>
      <c r="H122" s="52"/>
      <c r="I122" s="52"/>
    </row>
    <row r="123" spans="1:9" x14ac:dyDescent="0.25">
      <c r="A123" s="52"/>
      <c r="B123" s="52"/>
      <c r="C123" s="64">
        <v>6</v>
      </c>
      <c r="D123" s="65">
        <v>107</v>
      </c>
      <c r="E123" s="52"/>
      <c r="F123" s="64"/>
      <c r="G123" s="64">
        <f t="shared" si="4"/>
        <v>0</v>
      </c>
      <c r="H123" s="52"/>
      <c r="I123" s="52"/>
    </row>
    <row r="124" spans="1:9" x14ac:dyDescent="0.25">
      <c r="A124" s="52"/>
      <c r="B124" s="52"/>
      <c r="C124" s="64">
        <v>8</v>
      </c>
      <c r="D124" s="65">
        <v>160</v>
      </c>
      <c r="E124" s="52"/>
      <c r="F124" s="64">
        <v>6</v>
      </c>
      <c r="G124" s="64">
        <f t="shared" si="4"/>
        <v>960</v>
      </c>
      <c r="H124" s="52"/>
      <c r="I124" s="52"/>
    </row>
    <row r="125" spans="1:9" x14ac:dyDescent="0.25">
      <c r="A125" s="52"/>
      <c r="B125" s="52"/>
      <c r="C125" s="64">
        <v>10</v>
      </c>
      <c r="D125" s="65">
        <v>220</v>
      </c>
      <c r="E125" s="52"/>
      <c r="F125" s="64"/>
      <c r="G125" s="64">
        <f t="shared" si="4"/>
        <v>0</v>
      </c>
      <c r="H125" s="52"/>
      <c r="I125" s="52"/>
    </row>
    <row r="126" spans="1:9" x14ac:dyDescent="0.25">
      <c r="A126" s="52"/>
      <c r="B126" s="52"/>
      <c r="C126" s="64">
        <v>12</v>
      </c>
      <c r="D126" s="65">
        <v>300</v>
      </c>
      <c r="E126" s="52"/>
      <c r="F126" s="64"/>
      <c r="G126" s="64">
        <f t="shared" si="4"/>
        <v>0</v>
      </c>
      <c r="H126" s="52"/>
      <c r="I126" s="52"/>
    </row>
    <row r="127" spans="1:9" x14ac:dyDescent="0.25">
      <c r="A127" s="52"/>
      <c r="B127" s="52"/>
      <c r="C127" s="64">
        <v>16</v>
      </c>
      <c r="D127" s="65">
        <v>495</v>
      </c>
      <c r="E127" s="52"/>
      <c r="F127" s="64"/>
      <c r="G127" s="64">
        <f t="shared" si="4"/>
        <v>0</v>
      </c>
      <c r="H127" s="52"/>
      <c r="I127" s="52"/>
    </row>
    <row r="128" spans="1:9" x14ac:dyDescent="0.25">
      <c r="A128" s="52"/>
      <c r="B128" s="52"/>
      <c r="C128" s="64">
        <v>20</v>
      </c>
      <c r="D128" s="65">
        <v>775</v>
      </c>
      <c r="E128" s="52"/>
      <c r="F128" s="64"/>
      <c r="G128" s="64">
        <f t="shared" si="4"/>
        <v>0</v>
      </c>
      <c r="H128" s="52"/>
      <c r="I128" s="52"/>
    </row>
    <row r="129" spans="1:9" ht="15.75" thickBot="1" x14ac:dyDescent="0.3">
      <c r="A129" s="52"/>
      <c r="B129" s="52"/>
      <c r="C129" s="73">
        <v>24</v>
      </c>
      <c r="D129" s="65">
        <v>1090</v>
      </c>
      <c r="E129" s="52"/>
      <c r="F129" s="73"/>
      <c r="G129" s="73">
        <f t="shared" si="4"/>
        <v>0</v>
      </c>
      <c r="H129" s="52"/>
      <c r="I129" s="52"/>
    </row>
    <row r="130" spans="1:9" x14ac:dyDescent="0.25">
      <c r="A130" s="52"/>
      <c r="B130" s="52"/>
      <c r="C130" s="74"/>
      <c r="D130" s="75" t="s">
        <v>74</v>
      </c>
      <c r="E130" s="74"/>
      <c r="F130" s="76"/>
      <c r="G130" s="76">
        <f>SUM(G120:G129)</f>
        <v>960</v>
      </c>
      <c r="H130" s="52"/>
      <c r="I130" s="52"/>
    </row>
    <row r="131" spans="1:9" x14ac:dyDescent="0.25">
      <c r="A131" s="52"/>
      <c r="B131" s="52"/>
      <c r="C131" s="52"/>
      <c r="D131" s="52"/>
      <c r="E131" s="52"/>
      <c r="F131" s="53"/>
      <c r="G131" s="52"/>
      <c r="H131" s="52"/>
      <c r="I131" s="52"/>
    </row>
    <row r="132" spans="1:9" ht="17.25" x14ac:dyDescent="0.4">
      <c r="A132" s="52"/>
      <c r="B132" s="52"/>
      <c r="C132" s="52"/>
      <c r="D132" s="54" t="s">
        <v>79</v>
      </c>
      <c r="E132" s="52"/>
      <c r="F132" s="53"/>
      <c r="G132" s="52"/>
      <c r="H132" s="52"/>
      <c r="I132" s="52"/>
    </row>
    <row r="133" spans="1:9" x14ac:dyDescent="0.25">
      <c r="A133" s="52"/>
      <c r="B133" s="52"/>
      <c r="C133" s="55" t="s">
        <v>68</v>
      </c>
      <c r="D133" s="77" t="s">
        <v>69</v>
      </c>
      <c r="E133" s="58"/>
      <c r="F133" s="77" t="s">
        <v>70</v>
      </c>
      <c r="G133" s="77" t="s">
        <v>71</v>
      </c>
      <c r="H133" s="52"/>
      <c r="I133" s="52"/>
    </row>
    <row r="134" spans="1:9" x14ac:dyDescent="0.25">
      <c r="A134" s="52"/>
      <c r="B134" s="52"/>
      <c r="C134" s="57">
        <v>2</v>
      </c>
      <c r="D134" s="56">
        <v>22</v>
      </c>
      <c r="E134" s="53"/>
      <c r="F134" s="56"/>
      <c r="G134" s="57">
        <f t="shared" ref="G134:G143" si="5">F134*D134</f>
        <v>0</v>
      </c>
      <c r="H134" s="52"/>
      <c r="I134" s="52"/>
    </row>
    <row r="135" spans="1:9" x14ac:dyDescent="0.25">
      <c r="A135" s="52"/>
      <c r="B135" s="52"/>
      <c r="C135" s="64">
        <v>3</v>
      </c>
      <c r="D135" s="64">
        <v>44</v>
      </c>
      <c r="E135" s="52"/>
      <c r="F135" s="64"/>
      <c r="G135" s="64">
        <f t="shared" si="5"/>
        <v>0</v>
      </c>
      <c r="H135" s="52"/>
      <c r="I135" s="52"/>
    </row>
    <row r="136" spans="1:9" x14ac:dyDescent="0.25">
      <c r="A136" s="52"/>
      <c r="B136" s="52"/>
      <c r="C136" s="64">
        <v>4</v>
      </c>
      <c r="D136" s="64">
        <v>70</v>
      </c>
      <c r="E136" s="52"/>
      <c r="F136" s="64"/>
      <c r="G136" s="64">
        <f t="shared" si="5"/>
        <v>0</v>
      </c>
      <c r="H136" s="52"/>
      <c r="I136" s="52"/>
    </row>
    <row r="137" spans="1:9" x14ac:dyDescent="0.25">
      <c r="A137" s="52"/>
      <c r="B137" s="52"/>
      <c r="C137" s="64">
        <v>6</v>
      </c>
      <c r="D137" s="64">
        <v>107</v>
      </c>
      <c r="E137" s="52"/>
      <c r="F137" s="64"/>
      <c r="G137" s="64">
        <f t="shared" si="5"/>
        <v>0</v>
      </c>
      <c r="H137" s="52"/>
      <c r="I137" s="52"/>
    </row>
    <row r="138" spans="1:9" x14ac:dyDescent="0.25">
      <c r="A138" s="52"/>
      <c r="B138" s="52"/>
      <c r="C138" s="64">
        <v>8</v>
      </c>
      <c r="D138" s="64">
        <v>160</v>
      </c>
      <c r="E138" s="52"/>
      <c r="F138" s="64">
        <v>2</v>
      </c>
      <c r="G138" s="64">
        <f t="shared" si="5"/>
        <v>320</v>
      </c>
      <c r="H138" s="52"/>
      <c r="I138" s="52"/>
    </row>
    <row r="139" spans="1:9" x14ac:dyDescent="0.25">
      <c r="A139" s="52"/>
      <c r="B139" s="52"/>
      <c r="C139" s="64">
        <v>10</v>
      </c>
      <c r="D139" s="64">
        <v>220</v>
      </c>
      <c r="E139" s="52"/>
      <c r="F139" s="64"/>
      <c r="G139" s="64">
        <f t="shared" si="5"/>
        <v>0</v>
      </c>
      <c r="H139" s="52"/>
      <c r="I139" s="52"/>
    </row>
    <row r="140" spans="1:9" x14ac:dyDescent="0.25">
      <c r="A140" s="52"/>
      <c r="B140" s="52"/>
      <c r="C140" s="64">
        <v>12</v>
      </c>
      <c r="D140" s="64">
        <v>300</v>
      </c>
      <c r="E140" s="52"/>
      <c r="F140" s="64"/>
      <c r="G140" s="64">
        <f t="shared" si="5"/>
        <v>0</v>
      </c>
      <c r="H140" s="52"/>
      <c r="I140" s="52"/>
    </row>
    <row r="141" spans="1:9" x14ac:dyDescent="0.25">
      <c r="A141" s="52"/>
      <c r="B141" s="52"/>
      <c r="C141" s="64">
        <v>16</v>
      </c>
      <c r="D141" s="64">
        <v>495</v>
      </c>
      <c r="E141" s="52"/>
      <c r="F141" s="64">
        <v>2</v>
      </c>
      <c r="G141" s="64">
        <f t="shared" si="5"/>
        <v>990</v>
      </c>
      <c r="H141" s="52"/>
      <c r="I141" s="52"/>
    </row>
    <row r="142" spans="1:9" x14ac:dyDescent="0.25">
      <c r="A142" s="52"/>
      <c r="B142" s="52"/>
      <c r="C142" s="64">
        <v>20</v>
      </c>
      <c r="D142" s="64">
        <v>780</v>
      </c>
      <c r="E142" s="52"/>
      <c r="F142" s="64"/>
      <c r="G142" s="64">
        <f t="shared" si="5"/>
        <v>0</v>
      </c>
      <c r="H142" s="52"/>
      <c r="I142" s="52"/>
    </row>
    <row r="143" spans="1:9" ht="15.75" thickBot="1" x14ac:dyDescent="0.3">
      <c r="A143" s="52"/>
      <c r="B143" s="52"/>
      <c r="C143" s="64">
        <v>24</v>
      </c>
      <c r="D143" s="64">
        <v>1095</v>
      </c>
      <c r="E143" s="52"/>
      <c r="F143" s="64"/>
      <c r="G143" s="64">
        <f t="shared" si="5"/>
        <v>0</v>
      </c>
      <c r="H143" s="52"/>
      <c r="I143" s="52"/>
    </row>
    <row r="144" spans="1:9" x14ac:dyDescent="0.25">
      <c r="A144" s="52"/>
      <c r="B144" s="52"/>
      <c r="C144" s="74"/>
      <c r="D144" s="75" t="s">
        <v>74</v>
      </c>
      <c r="E144" s="74"/>
      <c r="F144" s="76"/>
      <c r="G144" s="76">
        <f>SUM(G134:G143)</f>
        <v>1310</v>
      </c>
      <c r="H144" s="52"/>
      <c r="I144" s="52"/>
    </row>
    <row r="145" spans="1:9" x14ac:dyDescent="0.25">
      <c r="A145" s="52"/>
      <c r="B145" s="52"/>
      <c r="C145" s="52"/>
      <c r="D145" s="52"/>
      <c r="E145" s="52"/>
      <c r="F145" s="53"/>
      <c r="G145" s="52"/>
      <c r="H145" s="52"/>
      <c r="I145" s="52"/>
    </row>
    <row r="146" spans="1:9" ht="17.25" x14ac:dyDescent="0.4">
      <c r="A146" s="52"/>
      <c r="B146" s="52"/>
      <c r="C146" s="52"/>
      <c r="D146" s="54" t="s">
        <v>80</v>
      </c>
      <c r="E146" s="52"/>
      <c r="F146" s="53"/>
      <c r="G146" s="52"/>
      <c r="H146" s="52"/>
      <c r="I146" s="52"/>
    </row>
    <row r="147" spans="1:9" x14ac:dyDescent="0.25">
      <c r="A147" s="52"/>
      <c r="B147" s="52"/>
      <c r="C147" s="55" t="s">
        <v>68</v>
      </c>
      <c r="D147" s="77" t="s">
        <v>69</v>
      </c>
      <c r="E147" s="58"/>
      <c r="F147" s="79" t="s">
        <v>70</v>
      </c>
      <c r="G147" s="77" t="s">
        <v>71</v>
      </c>
      <c r="H147" s="52"/>
      <c r="I147" s="52"/>
    </row>
    <row r="148" spans="1:9" x14ac:dyDescent="0.25">
      <c r="A148" s="52"/>
      <c r="B148" s="52"/>
      <c r="C148" s="57">
        <v>2</v>
      </c>
      <c r="D148" s="56">
        <v>10</v>
      </c>
      <c r="E148" s="53"/>
      <c r="F148" s="56"/>
      <c r="G148" s="57">
        <f t="shared" ref="G148:G157" si="6">F148*D148</f>
        <v>0</v>
      </c>
      <c r="H148" s="52"/>
      <c r="I148" s="52"/>
    </row>
    <row r="149" spans="1:9" x14ac:dyDescent="0.25">
      <c r="A149" s="52"/>
      <c r="B149" s="52"/>
      <c r="C149" s="64">
        <v>3</v>
      </c>
      <c r="D149" s="64">
        <v>20</v>
      </c>
      <c r="E149" s="52"/>
      <c r="F149" s="64"/>
      <c r="G149" s="64">
        <f t="shared" si="6"/>
        <v>0</v>
      </c>
      <c r="H149" s="52"/>
      <c r="I149" s="52"/>
    </row>
    <row r="150" spans="1:9" x14ac:dyDescent="0.25">
      <c r="A150" s="52"/>
      <c r="B150" s="52"/>
      <c r="C150" s="64">
        <v>4</v>
      </c>
      <c r="D150" s="64">
        <v>30</v>
      </c>
      <c r="E150" s="52"/>
      <c r="F150" s="64"/>
      <c r="G150" s="64">
        <f t="shared" si="6"/>
        <v>0</v>
      </c>
      <c r="H150" s="52"/>
      <c r="I150" s="52"/>
    </row>
    <row r="151" spans="1:9" x14ac:dyDescent="0.25">
      <c r="A151" s="52"/>
      <c r="B151" s="52"/>
      <c r="C151" s="64">
        <v>6</v>
      </c>
      <c r="D151" s="64">
        <v>46</v>
      </c>
      <c r="E151" s="52"/>
      <c r="F151" s="64"/>
      <c r="G151" s="64">
        <f t="shared" si="6"/>
        <v>0</v>
      </c>
      <c r="H151" s="52"/>
      <c r="I151" s="52"/>
    </row>
    <row r="152" spans="1:9" x14ac:dyDescent="0.25">
      <c r="A152" s="52"/>
      <c r="B152" s="52"/>
      <c r="C152" s="64">
        <v>8</v>
      </c>
      <c r="D152" s="64">
        <v>70</v>
      </c>
      <c r="E152" s="52"/>
      <c r="F152" s="64"/>
      <c r="G152" s="64">
        <f t="shared" si="6"/>
        <v>0</v>
      </c>
      <c r="H152" s="52"/>
      <c r="I152" s="52"/>
    </row>
    <row r="153" spans="1:9" x14ac:dyDescent="0.25">
      <c r="A153" s="52"/>
      <c r="B153" s="52"/>
      <c r="C153" s="64">
        <v>10</v>
      </c>
      <c r="D153" s="64">
        <v>85</v>
      </c>
      <c r="E153" s="52"/>
      <c r="F153" s="64"/>
      <c r="G153" s="64">
        <f t="shared" si="6"/>
        <v>0</v>
      </c>
      <c r="H153" s="52"/>
      <c r="I153" s="52"/>
    </row>
    <row r="154" spans="1:9" x14ac:dyDescent="0.25">
      <c r="A154" s="52"/>
      <c r="B154" s="52"/>
      <c r="C154" s="64">
        <v>12</v>
      </c>
      <c r="D154" s="64">
        <v>115</v>
      </c>
      <c r="E154" s="52"/>
      <c r="F154" s="64"/>
      <c r="G154" s="64">
        <f t="shared" si="6"/>
        <v>0</v>
      </c>
      <c r="H154" s="52"/>
      <c r="I154" s="52"/>
    </row>
    <row r="155" spans="1:9" x14ac:dyDescent="0.25">
      <c r="A155" s="52"/>
      <c r="B155" s="52"/>
      <c r="C155" s="64">
        <v>16</v>
      </c>
      <c r="D155" s="64">
        <v>230</v>
      </c>
      <c r="E155" s="52"/>
      <c r="F155" s="64"/>
      <c r="G155" s="64">
        <f t="shared" si="6"/>
        <v>0</v>
      </c>
      <c r="H155" s="52"/>
      <c r="I155" s="52"/>
    </row>
    <row r="156" spans="1:9" x14ac:dyDescent="0.25">
      <c r="A156" s="52"/>
      <c r="B156" s="52"/>
      <c r="C156" s="64">
        <v>20</v>
      </c>
      <c r="D156" s="64">
        <v>335</v>
      </c>
      <c r="E156" s="52"/>
      <c r="F156" s="64"/>
      <c r="G156" s="64">
        <f t="shared" si="6"/>
        <v>0</v>
      </c>
      <c r="H156" s="52"/>
      <c r="I156" s="52"/>
    </row>
    <row r="157" spans="1:9" ht="15.75" thickBot="1" x14ac:dyDescent="0.3">
      <c r="A157" s="52"/>
      <c r="B157" s="52"/>
      <c r="C157" s="64">
        <v>24</v>
      </c>
      <c r="D157" s="64">
        <v>475</v>
      </c>
      <c r="E157" s="52"/>
      <c r="F157" s="64"/>
      <c r="G157" s="64">
        <f t="shared" si="6"/>
        <v>0</v>
      </c>
      <c r="H157" s="52"/>
      <c r="I157" s="52"/>
    </row>
    <row r="158" spans="1:9" x14ac:dyDescent="0.25">
      <c r="A158" s="52"/>
      <c r="B158" s="52"/>
      <c r="C158" s="74"/>
      <c r="D158" s="75" t="s">
        <v>74</v>
      </c>
      <c r="E158" s="74"/>
      <c r="F158" s="76"/>
      <c r="G158" s="76">
        <f>SUM(G148:G157)</f>
        <v>0</v>
      </c>
      <c r="H158" s="52"/>
      <c r="I158" s="52"/>
    </row>
    <row r="159" spans="1:9" x14ac:dyDescent="0.25">
      <c r="A159" s="52"/>
      <c r="B159" s="52"/>
      <c r="C159" s="52"/>
      <c r="D159" s="52"/>
      <c r="E159" s="52"/>
      <c r="F159" s="53"/>
      <c r="G159" s="52"/>
      <c r="H159" s="52"/>
      <c r="I159" s="52"/>
    </row>
    <row r="160" spans="1:9" ht="17.25" x14ac:dyDescent="0.4">
      <c r="A160" s="52"/>
      <c r="B160" s="52"/>
      <c r="C160" s="52"/>
      <c r="D160" s="54" t="s">
        <v>81</v>
      </c>
      <c r="E160" s="52"/>
      <c r="F160" s="53"/>
      <c r="G160" s="52"/>
      <c r="H160" s="52"/>
      <c r="I160" s="52"/>
    </row>
    <row r="161" spans="1:9" x14ac:dyDescent="0.25">
      <c r="A161" s="52"/>
      <c r="B161" s="52"/>
      <c r="C161" s="55" t="s">
        <v>68</v>
      </c>
      <c r="D161" s="77" t="s">
        <v>69</v>
      </c>
      <c r="E161" s="58"/>
      <c r="F161" s="77" t="s">
        <v>70</v>
      </c>
      <c r="G161" s="77" t="s">
        <v>71</v>
      </c>
      <c r="H161" s="52"/>
      <c r="I161" s="52"/>
    </row>
    <row r="162" spans="1:9" x14ac:dyDescent="0.25">
      <c r="A162" s="52"/>
      <c r="B162" s="52"/>
      <c r="C162" s="57">
        <v>2</v>
      </c>
      <c r="D162" s="56">
        <v>10</v>
      </c>
      <c r="E162" s="53"/>
      <c r="F162" s="56"/>
      <c r="G162" s="57">
        <f t="shared" ref="G162:G171" si="7">F162*D162</f>
        <v>0</v>
      </c>
      <c r="H162" s="52"/>
      <c r="I162" s="52"/>
    </row>
    <row r="163" spans="1:9" x14ac:dyDescent="0.25">
      <c r="A163" s="52"/>
      <c r="B163" s="52"/>
      <c r="C163" s="64">
        <v>3</v>
      </c>
      <c r="D163" s="64">
        <v>21</v>
      </c>
      <c r="E163" s="52"/>
      <c r="F163" s="64"/>
      <c r="G163" s="64">
        <f t="shared" si="7"/>
        <v>0</v>
      </c>
      <c r="H163" s="52"/>
      <c r="I163" s="52"/>
    </row>
    <row r="164" spans="1:9" x14ac:dyDescent="0.25">
      <c r="A164" s="52"/>
      <c r="B164" s="52"/>
      <c r="C164" s="64">
        <v>4</v>
      </c>
      <c r="D164" s="64">
        <v>30</v>
      </c>
      <c r="E164" s="52"/>
      <c r="F164" s="64"/>
      <c r="G164" s="64">
        <f t="shared" si="7"/>
        <v>0</v>
      </c>
      <c r="H164" s="52"/>
      <c r="I164" s="52"/>
    </row>
    <row r="165" spans="1:9" x14ac:dyDescent="0.25">
      <c r="A165" s="52"/>
      <c r="B165" s="52"/>
      <c r="C165" s="64">
        <v>6</v>
      </c>
      <c r="D165" s="64">
        <v>46</v>
      </c>
      <c r="E165" s="52"/>
      <c r="F165" s="64"/>
      <c r="G165" s="64">
        <f t="shared" si="7"/>
        <v>0</v>
      </c>
      <c r="H165" s="52"/>
      <c r="I165" s="52"/>
    </row>
    <row r="166" spans="1:9" x14ac:dyDescent="0.25">
      <c r="A166" s="52"/>
      <c r="B166" s="52"/>
      <c r="C166" s="64">
        <v>8</v>
      </c>
      <c r="D166" s="64">
        <v>75</v>
      </c>
      <c r="E166" s="52"/>
      <c r="F166" s="64"/>
      <c r="G166" s="64">
        <f t="shared" si="7"/>
        <v>0</v>
      </c>
      <c r="H166" s="52"/>
      <c r="I166" s="52"/>
    </row>
    <row r="167" spans="1:9" x14ac:dyDescent="0.25">
      <c r="A167" s="52"/>
      <c r="B167" s="52"/>
      <c r="C167" s="64">
        <v>10</v>
      </c>
      <c r="D167" s="64">
        <v>95</v>
      </c>
      <c r="E167" s="52"/>
      <c r="F167" s="64"/>
      <c r="G167" s="64">
        <f t="shared" si="7"/>
        <v>0</v>
      </c>
      <c r="H167" s="52"/>
      <c r="I167" s="52"/>
    </row>
    <row r="168" spans="1:9" x14ac:dyDescent="0.25">
      <c r="A168" s="52"/>
      <c r="B168" s="52"/>
      <c r="C168" s="64">
        <v>12</v>
      </c>
      <c r="D168" s="64">
        <v>125</v>
      </c>
      <c r="E168" s="52"/>
      <c r="F168" s="64"/>
      <c r="G168" s="64">
        <f t="shared" si="7"/>
        <v>0</v>
      </c>
      <c r="H168" s="52"/>
      <c r="I168" s="52"/>
    </row>
    <row r="169" spans="1:9" x14ac:dyDescent="0.25">
      <c r="A169" s="52"/>
      <c r="B169" s="52"/>
      <c r="C169" s="64">
        <v>16</v>
      </c>
      <c r="D169" s="64">
        <v>205</v>
      </c>
      <c r="E169" s="52"/>
      <c r="F169" s="64"/>
      <c r="G169" s="64">
        <f t="shared" si="7"/>
        <v>0</v>
      </c>
      <c r="H169" s="52"/>
      <c r="I169" s="52"/>
    </row>
    <row r="170" spans="1:9" x14ac:dyDescent="0.25">
      <c r="A170" s="52"/>
      <c r="B170" s="52"/>
      <c r="C170" s="64">
        <v>20</v>
      </c>
      <c r="D170" s="64">
        <v>310</v>
      </c>
      <c r="E170" s="52"/>
      <c r="F170" s="64"/>
      <c r="G170" s="64">
        <f t="shared" si="7"/>
        <v>0</v>
      </c>
      <c r="H170" s="52"/>
      <c r="I170" s="52"/>
    </row>
    <row r="171" spans="1:9" ht="15.75" thickBot="1" x14ac:dyDescent="0.3">
      <c r="A171" s="52"/>
      <c r="B171" s="52"/>
      <c r="C171" s="64">
        <v>24</v>
      </c>
      <c r="D171" s="64">
        <v>435</v>
      </c>
      <c r="E171" s="52"/>
      <c r="F171" s="73"/>
      <c r="G171" s="64">
        <f t="shared" si="7"/>
        <v>0</v>
      </c>
      <c r="H171" s="52"/>
      <c r="I171" s="52"/>
    </row>
    <row r="172" spans="1:9" x14ac:dyDescent="0.25">
      <c r="A172" s="52"/>
      <c r="B172" s="52"/>
      <c r="C172" s="74"/>
      <c r="D172" s="75" t="s">
        <v>74</v>
      </c>
      <c r="E172" s="74"/>
      <c r="F172" s="76"/>
      <c r="G172" s="76">
        <f>SUM(G162:G171)</f>
        <v>0</v>
      </c>
      <c r="H172" s="52"/>
      <c r="I172" s="52"/>
    </row>
    <row r="173" spans="1:9" x14ac:dyDescent="0.25">
      <c r="A173" s="52"/>
      <c r="B173" s="52"/>
      <c r="C173" s="52"/>
      <c r="D173" s="52"/>
      <c r="E173" s="52"/>
      <c r="F173" s="53"/>
      <c r="G173" s="52"/>
      <c r="H173" s="52"/>
      <c r="I173" s="52"/>
    </row>
    <row r="174" spans="1:9" ht="17.25" x14ac:dyDescent="0.4">
      <c r="A174" s="52"/>
      <c r="B174" s="71"/>
      <c r="C174" s="52"/>
      <c r="D174" s="54" t="s">
        <v>82</v>
      </c>
      <c r="E174" s="52"/>
      <c r="F174" s="53"/>
      <c r="G174" s="52"/>
      <c r="H174" s="52"/>
      <c r="I174" s="52"/>
    </row>
    <row r="175" spans="1:9" x14ac:dyDescent="0.25">
      <c r="A175" s="52"/>
      <c r="B175" s="182" t="s">
        <v>68</v>
      </c>
      <c r="C175" s="188" t="s">
        <v>69</v>
      </c>
      <c r="D175" s="189"/>
      <c r="E175" s="184"/>
      <c r="F175" s="182" t="s">
        <v>70</v>
      </c>
      <c r="G175" s="182" t="s">
        <v>71</v>
      </c>
      <c r="H175" s="52"/>
      <c r="I175" s="52"/>
    </row>
    <row r="176" spans="1:9" x14ac:dyDescent="0.25">
      <c r="A176" s="52"/>
      <c r="B176" s="187"/>
      <c r="C176" s="80" t="s">
        <v>83</v>
      </c>
      <c r="D176" s="77" t="s">
        <v>84</v>
      </c>
      <c r="E176" s="185"/>
      <c r="F176" s="183"/>
      <c r="G176" s="183"/>
      <c r="H176" s="52"/>
      <c r="I176" s="52"/>
    </row>
    <row r="177" spans="1:9" x14ac:dyDescent="0.25">
      <c r="A177" s="52"/>
      <c r="B177" s="57">
        <v>2</v>
      </c>
      <c r="C177" s="61" t="s">
        <v>85</v>
      </c>
      <c r="D177" s="81" t="s">
        <v>85</v>
      </c>
      <c r="E177" s="53"/>
      <c r="F177" s="56"/>
      <c r="G177" s="57"/>
      <c r="H177" s="52"/>
      <c r="I177" s="52"/>
    </row>
    <row r="178" spans="1:9" x14ac:dyDescent="0.25">
      <c r="A178" s="52"/>
      <c r="B178" s="64">
        <v>3</v>
      </c>
      <c r="C178" s="65">
        <v>39</v>
      </c>
      <c r="D178" s="65">
        <v>44</v>
      </c>
      <c r="E178" s="52"/>
      <c r="F178" s="64"/>
      <c r="G178" s="64">
        <f t="shared" ref="G178:G186" si="8">F178*D178</f>
        <v>0</v>
      </c>
      <c r="H178" s="52"/>
      <c r="I178" s="52"/>
    </row>
    <row r="179" spans="1:9" x14ac:dyDescent="0.25">
      <c r="A179" s="52"/>
      <c r="B179" s="64">
        <v>4</v>
      </c>
      <c r="C179" s="65">
        <v>55</v>
      </c>
      <c r="D179" s="65">
        <v>65</v>
      </c>
      <c r="E179" s="52"/>
      <c r="F179" s="64"/>
      <c r="G179" s="64">
        <f t="shared" si="8"/>
        <v>0</v>
      </c>
      <c r="H179" s="52"/>
      <c r="I179" s="52"/>
    </row>
    <row r="180" spans="1:9" x14ac:dyDescent="0.25">
      <c r="A180" s="52"/>
      <c r="B180" s="64">
        <v>6</v>
      </c>
      <c r="C180" s="65">
        <v>77</v>
      </c>
      <c r="D180" s="65">
        <v>97</v>
      </c>
      <c r="E180" s="52"/>
      <c r="F180" s="64"/>
      <c r="G180" s="64">
        <f t="shared" si="8"/>
        <v>0</v>
      </c>
      <c r="H180" s="52"/>
      <c r="I180" s="52"/>
    </row>
    <row r="181" spans="1:9" x14ac:dyDescent="0.25">
      <c r="A181" s="52"/>
      <c r="B181" s="64">
        <v>8</v>
      </c>
      <c r="C181" s="65">
        <v>115</v>
      </c>
      <c r="D181" s="65">
        <v>135</v>
      </c>
      <c r="E181" s="52"/>
      <c r="F181" s="64"/>
      <c r="G181" s="64">
        <f t="shared" si="8"/>
        <v>0</v>
      </c>
      <c r="H181" s="52"/>
      <c r="I181" s="52"/>
    </row>
    <row r="182" spans="1:9" x14ac:dyDescent="0.25">
      <c r="A182" s="52"/>
      <c r="B182" s="64">
        <v>10</v>
      </c>
      <c r="C182" s="65">
        <v>145</v>
      </c>
      <c r="D182" s="65">
        <v>175</v>
      </c>
      <c r="E182" s="52"/>
      <c r="F182" s="64"/>
      <c r="G182" s="64">
        <f t="shared" si="8"/>
        <v>0</v>
      </c>
      <c r="H182" s="52"/>
      <c r="I182" s="52"/>
    </row>
    <row r="183" spans="1:9" x14ac:dyDescent="0.25">
      <c r="A183" s="52"/>
      <c r="B183" s="64">
        <v>12</v>
      </c>
      <c r="C183" s="65">
        <v>190</v>
      </c>
      <c r="D183" s="65">
        <v>225</v>
      </c>
      <c r="E183" s="52"/>
      <c r="F183" s="64"/>
      <c r="G183" s="64">
        <f t="shared" si="8"/>
        <v>0</v>
      </c>
      <c r="H183" s="52"/>
      <c r="I183" s="52"/>
    </row>
    <row r="184" spans="1:9" x14ac:dyDescent="0.25">
      <c r="A184" s="52"/>
      <c r="B184" s="64">
        <v>16</v>
      </c>
      <c r="C184" s="65">
        <v>275</v>
      </c>
      <c r="D184" s="65">
        <v>335</v>
      </c>
      <c r="E184" s="52"/>
      <c r="F184" s="64"/>
      <c r="G184" s="64">
        <f t="shared" si="8"/>
        <v>0</v>
      </c>
      <c r="H184" s="52"/>
      <c r="I184" s="52"/>
    </row>
    <row r="185" spans="1:9" x14ac:dyDescent="0.25">
      <c r="A185" s="52"/>
      <c r="B185" s="64">
        <v>20</v>
      </c>
      <c r="C185" s="65">
        <v>445</v>
      </c>
      <c r="D185" s="65">
        <v>550</v>
      </c>
      <c r="E185" s="52"/>
      <c r="F185" s="64"/>
      <c r="G185" s="64">
        <f t="shared" si="8"/>
        <v>0</v>
      </c>
      <c r="H185" s="52"/>
      <c r="I185" s="52"/>
    </row>
    <row r="186" spans="1:9" ht="15.75" thickBot="1" x14ac:dyDescent="0.3">
      <c r="A186" s="52"/>
      <c r="B186" s="73">
        <v>24</v>
      </c>
      <c r="C186" s="82">
        <v>570</v>
      </c>
      <c r="D186" s="82">
        <v>715</v>
      </c>
      <c r="E186" s="52"/>
      <c r="F186" s="73"/>
      <c r="G186" s="73">
        <f t="shared" si="8"/>
        <v>0</v>
      </c>
      <c r="H186" s="52"/>
      <c r="I186" s="52"/>
    </row>
    <row r="187" spans="1:9" x14ac:dyDescent="0.25">
      <c r="A187" s="52"/>
      <c r="B187" s="74"/>
      <c r="C187" s="74"/>
      <c r="D187" s="75" t="s">
        <v>74</v>
      </c>
      <c r="E187" s="74"/>
      <c r="F187" s="76"/>
      <c r="G187" s="76">
        <f>SUM(G177:G186)</f>
        <v>0</v>
      </c>
      <c r="H187" s="52"/>
      <c r="I187" s="52"/>
    </row>
    <row r="188" spans="1:9" x14ac:dyDescent="0.25">
      <c r="A188" s="52"/>
      <c r="B188" s="52"/>
      <c r="C188" s="52"/>
      <c r="D188" s="52"/>
      <c r="E188" s="52"/>
      <c r="F188" s="53"/>
      <c r="G188" s="52"/>
      <c r="H188" s="52"/>
      <c r="I188" s="52"/>
    </row>
    <row r="189" spans="1:9" ht="17.25" x14ac:dyDescent="0.4">
      <c r="A189" s="52"/>
      <c r="B189" s="52"/>
      <c r="C189" s="52"/>
      <c r="D189" s="54" t="s">
        <v>86</v>
      </c>
      <c r="E189" s="52"/>
      <c r="F189" s="53"/>
      <c r="G189" s="52"/>
      <c r="H189" s="52"/>
      <c r="I189" s="52"/>
    </row>
    <row r="190" spans="1:9" x14ac:dyDescent="0.25">
      <c r="A190" s="52"/>
      <c r="B190" s="52"/>
      <c r="C190" s="55" t="s">
        <v>68</v>
      </c>
      <c r="D190" s="77" t="s">
        <v>69</v>
      </c>
      <c r="E190" s="58"/>
      <c r="F190" s="77" t="s">
        <v>70</v>
      </c>
      <c r="G190" s="77" t="s">
        <v>71</v>
      </c>
      <c r="H190" s="52"/>
      <c r="I190" s="52"/>
    </row>
    <row r="191" spans="1:9" x14ac:dyDescent="0.25">
      <c r="A191" s="52"/>
      <c r="B191" s="52"/>
      <c r="C191" s="57">
        <v>2</v>
      </c>
      <c r="D191" s="81">
        <v>9</v>
      </c>
      <c r="E191" s="53"/>
      <c r="F191" s="56"/>
      <c r="G191" s="57">
        <f t="shared" ref="G191:G200" si="9">F191*D191</f>
        <v>0</v>
      </c>
      <c r="H191" s="52"/>
      <c r="I191" s="52"/>
    </row>
    <row r="192" spans="1:9" x14ac:dyDescent="0.25">
      <c r="A192" s="52"/>
      <c r="B192" s="52"/>
      <c r="C192" s="64">
        <v>3</v>
      </c>
      <c r="D192" s="65">
        <v>15</v>
      </c>
      <c r="E192" s="52"/>
      <c r="F192" s="64"/>
      <c r="G192" s="64">
        <f t="shared" si="9"/>
        <v>0</v>
      </c>
      <c r="H192" s="52"/>
      <c r="I192" s="52"/>
    </row>
    <row r="193" spans="1:9" x14ac:dyDescent="0.25">
      <c r="A193" s="52"/>
      <c r="B193" s="52"/>
      <c r="C193" s="64">
        <v>4</v>
      </c>
      <c r="D193" s="65">
        <v>25</v>
      </c>
      <c r="E193" s="52"/>
      <c r="F193" s="64"/>
      <c r="G193" s="64">
        <f t="shared" si="9"/>
        <v>0</v>
      </c>
      <c r="H193" s="52"/>
      <c r="I193" s="52"/>
    </row>
    <row r="194" spans="1:9" x14ac:dyDescent="0.25">
      <c r="A194" s="52"/>
      <c r="B194" s="52"/>
      <c r="C194" s="64">
        <v>6</v>
      </c>
      <c r="D194" s="65">
        <v>38</v>
      </c>
      <c r="E194" s="52"/>
      <c r="F194" s="64"/>
      <c r="G194" s="64">
        <f t="shared" si="9"/>
        <v>0</v>
      </c>
      <c r="H194" s="52"/>
      <c r="I194" s="52"/>
    </row>
    <row r="195" spans="1:9" x14ac:dyDescent="0.25">
      <c r="A195" s="52"/>
      <c r="B195" s="52"/>
      <c r="C195" s="64">
        <v>8</v>
      </c>
      <c r="D195" s="65">
        <v>47</v>
      </c>
      <c r="E195" s="52"/>
      <c r="F195" s="64"/>
      <c r="G195" s="64">
        <f t="shared" si="9"/>
        <v>0</v>
      </c>
      <c r="H195" s="52"/>
      <c r="I195" s="52"/>
    </row>
    <row r="196" spans="1:9" x14ac:dyDescent="0.25">
      <c r="A196" s="52"/>
      <c r="B196" s="52"/>
      <c r="C196" s="64">
        <v>10</v>
      </c>
      <c r="D196" s="65">
        <v>56</v>
      </c>
      <c r="E196" s="52"/>
      <c r="F196" s="64"/>
      <c r="G196" s="64">
        <f t="shared" si="9"/>
        <v>0</v>
      </c>
      <c r="H196" s="52"/>
      <c r="I196" s="52"/>
    </row>
    <row r="197" spans="1:9" x14ac:dyDescent="0.25">
      <c r="A197" s="52"/>
      <c r="B197" s="52"/>
      <c r="C197" s="64">
        <v>12</v>
      </c>
      <c r="D197" s="65">
        <v>69</v>
      </c>
      <c r="E197" s="52"/>
      <c r="F197" s="64"/>
      <c r="G197" s="64">
        <f t="shared" si="9"/>
        <v>0</v>
      </c>
      <c r="H197" s="52"/>
      <c r="I197" s="52"/>
    </row>
    <row r="198" spans="1:9" x14ac:dyDescent="0.25">
      <c r="A198" s="52"/>
      <c r="B198" s="52"/>
      <c r="C198" s="64">
        <v>16</v>
      </c>
      <c r="D198" s="65">
        <v>104</v>
      </c>
      <c r="E198" s="52"/>
      <c r="F198" s="64"/>
      <c r="G198" s="64">
        <f t="shared" si="9"/>
        <v>0</v>
      </c>
      <c r="H198" s="52"/>
      <c r="I198" s="52"/>
    </row>
    <row r="199" spans="1:9" x14ac:dyDescent="0.25">
      <c r="A199" s="52"/>
      <c r="B199" s="52"/>
      <c r="C199" s="64">
        <v>20</v>
      </c>
      <c r="D199" s="65">
        <v>240</v>
      </c>
      <c r="E199" s="52"/>
      <c r="F199" s="64"/>
      <c r="G199" s="64">
        <f t="shared" si="9"/>
        <v>0</v>
      </c>
      <c r="H199" s="52"/>
      <c r="I199" s="52"/>
    </row>
    <row r="200" spans="1:9" ht="15.75" thickBot="1" x14ac:dyDescent="0.3">
      <c r="A200" s="52"/>
      <c r="B200" s="52"/>
      <c r="C200" s="73">
        <v>24</v>
      </c>
      <c r="D200" s="82">
        <v>310</v>
      </c>
      <c r="E200" s="52"/>
      <c r="F200" s="73"/>
      <c r="G200" s="73">
        <f t="shared" si="9"/>
        <v>0</v>
      </c>
      <c r="H200" s="52"/>
      <c r="I200" s="52"/>
    </row>
    <row r="201" spans="1:9" x14ac:dyDescent="0.25">
      <c r="A201" s="52"/>
      <c r="B201" s="52"/>
      <c r="C201" s="74"/>
      <c r="D201" s="75" t="s">
        <v>74</v>
      </c>
      <c r="E201" s="74"/>
      <c r="F201" s="76"/>
      <c r="G201" s="76">
        <f>SUM(G191:G200)</f>
        <v>0</v>
      </c>
      <c r="H201" s="52"/>
      <c r="I201" s="52"/>
    </row>
    <row r="202" spans="1:9" x14ac:dyDescent="0.25">
      <c r="A202" s="52"/>
      <c r="B202" s="52"/>
      <c r="C202" s="52"/>
      <c r="D202" s="52"/>
      <c r="E202" s="52"/>
      <c r="F202" s="53"/>
      <c r="G202" s="52"/>
      <c r="H202" s="52"/>
      <c r="I202" s="52"/>
    </row>
    <row r="203" spans="1:9" ht="17.25" x14ac:dyDescent="0.4">
      <c r="A203" s="52"/>
      <c r="B203" s="71"/>
      <c r="C203" s="52"/>
      <c r="D203" s="54" t="s">
        <v>87</v>
      </c>
      <c r="E203" s="52"/>
      <c r="F203" s="53"/>
      <c r="G203" s="52"/>
      <c r="H203" s="52"/>
      <c r="I203" s="52"/>
    </row>
    <row r="204" spans="1:9" x14ac:dyDescent="0.25">
      <c r="A204" s="52"/>
      <c r="B204" s="77" t="s">
        <v>68</v>
      </c>
      <c r="C204" s="83" t="s">
        <v>88</v>
      </c>
      <c r="D204" s="80" t="s">
        <v>69</v>
      </c>
      <c r="E204" s="58"/>
      <c r="F204" s="77" t="s">
        <v>70</v>
      </c>
      <c r="G204" s="77" t="s">
        <v>71</v>
      </c>
      <c r="H204" s="52"/>
      <c r="I204" s="52"/>
    </row>
    <row r="205" spans="1:9" x14ac:dyDescent="0.25">
      <c r="A205" s="52"/>
      <c r="B205" s="63">
        <v>6</v>
      </c>
      <c r="C205" s="53">
        <v>13</v>
      </c>
      <c r="D205" s="78">
        <v>70</v>
      </c>
      <c r="E205" s="53"/>
      <c r="F205" s="56"/>
      <c r="G205" s="57">
        <f>F205*D205</f>
        <v>0</v>
      </c>
      <c r="H205" s="52"/>
      <c r="I205" s="52"/>
    </row>
    <row r="206" spans="1:9" x14ac:dyDescent="0.25">
      <c r="A206" s="52"/>
      <c r="B206" s="63">
        <v>6</v>
      </c>
      <c r="C206" s="53">
        <v>18</v>
      </c>
      <c r="D206" s="65">
        <v>85</v>
      </c>
      <c r="E206" s="52"/>
      <c r="F206" s="64"/>
      <c r="G206" s="64">
        <f>F206*D206</f>
        <v>0</v>
      </c>
      <c r="H206" s="52"/>
      <c r="I206" s="52"/>
    </row>
    <row r="207" spans="1:9" x14ac:dyDescent="0.25">
      <c r="A207" s="52"/>
      <c r="B207" s="63">
        <v>6</v>
      </c>
      <c r="C207" s="53">
        <v>24</v>
      </c>
      <c r="D207" s="65">
        <v>100</v>
      </c>
      <c r="E207" s="52"/>
      <c r="F207" s="64"/>
      <c r="G207" s="64">
        <f>F207*D207</f>
        <v>0</v>
      </c>
      <c r="H207" s="52"/>
      <c r="I207" s="52"/>
    </row>
    <row r="208" spans="1:9" x14ac:dyDescent="0.25">
      <c r="A208" s="52"/>
      <c r="B208" s="63">
        <v>6</v>
      </c>
      <c r="C208" s="53">
        <v>30</v>
      </c>
      <c r="D208" s="65">
        <v>115</v>
      </c>
      <c r="E208" s="52"/>
      <c r="F208" s="64"/>
      <c r="G208" s="64">
        <f>F208*D208</f>
        <v>0</v>
      </c>
      <c r="H208" s="52"/>
      <c r="I208" s="52"/>
    </row>
    <row r="209" spans="1:9" ht="15.75" thickBot="1" x14ac:dyDescent="0.3">
      <c r="A209" s="52"/>
      <c r="B209" s="63">
        <v>6</v>
      </c>
      <c r="C209" s="53">
        <v>36</v>
      </c>
      <c r="D209" s="65">
        <v>130</v>
      </c>
      <c r="E209" s="52"/>
      <c r="F209" s="73"/>
      <c r="G209" s="73">
        <f>F209*D209</f>
        <v>0</v>
      </c>
      <c r="H209" s="52"/>
      <c r="I209" s="52"/>
    </row>
    <row r="210" spans="1:9" x14ac:dyDescent="0.25">
      <c r="A210" s="52"/>
      <c r="B210" s="74"/>
      <c r="C210" s="74"/>
      <c r="D210" s="75" t="s">
        <v>74</v>
      </c>
      <c r="E210" s="74"/>
      <c r="F210" s="76"/>
      <c r="G210" s="76">
        <f>SUM(G205:G209)</f>
        <v>0</v>
      </c>
      <c r="H210" s="52"/>
      <c r="I210" s="52"/>
    </row>
    <row r="211" spans="1:9" x14ac:dyDescent="0.25">
      <c r="A211" s="52"/>
      <c r="B211" s="53"/>
      <c r="C211" s="53"/>
      <c r="D211" s="53"/>
      <c r="E211" s="52"/>
      <c r="F211" s="53"/>
      <c r="G211" s="53"/>
      <c r="H211" s="52"/>
      <c r="I211" s="52"/>
    </row>
    <row r="212" spans="1:9" ht="17.25" x14ac:dyDescent="0.4">
      <c r="A212" s="52"/>
      <c r="B212" s="53"/>
      <c r="C212" s="52"/>
      <c r="D212" s="54" t="s">
        <v>89</v>
      </c>
      <c r="E212" s="52"/>
      <c r="F212" s="53"/>
      <c r="G212" s="52"/>
      <c r="H212" s="52"/>
      <c r="I212" s="52"/>
    </row>
    <row r="213" spans="1:9" x14ac:dyDescent="0.25">
      <c r="A213" s="52"/>
      <c r="B213" s="53"/>
      <c r="C213" s="55" t="s">
        <v>68</v>
      </c>
      <c r="D213" s="77" t="s">
        <v>69</v>
      </c>
      <c r="E213" s="58"/>
      <c r="F213" s="79" t="s">
        <v>70</v>
      </c>
      <c r="G213" s="77" t="s">
        <v>71</v>
      </c>
      <c r="H213" s="52"/>
      <c r="I213" s="52"/>
    </row>
    <row r="214" spans="1:9" x14ac:dyDescent="0.25">
      <c r="A214" s="52"/>
      <c r="B214" s="53"/>
      <c r="C214" s="57">
        <v>2</v>
      </c>
      <c r="D214" s="56">
        <v>16</v>
      </c>
      <c r="E214" s="53"/>
      <c r="F214" s="56"/>
      <c r="G214" s="64">
        <f t="shared" ref="G214:G223" si="10">F214*D214</f>
        <v>0</v>
      </c>
      <c r="H214" s="52"/>
      <c r="I214" s="52"/>
    </row>
    <row r="215" spans="1:9" x14ac:dyDescent="0.25">
      <c r="A215" s="52"/>
      <c r="B215" s="52"/>
      <c r="C215" s="64">
        <v>3</v>
      </c>
      <c r="D215" s="64">
        <v>42</v>
      </c>
      <c r="E215" s="52"/>
      <c r="F215" s="64"/>
      <c r="G215" s="64">
        <f t="shared" si="10"/>
        <v>0</v>
      </c>
      <c r="H215" s="52"/>
      <c r="I215" s="52"/>
    </row>
    <row r="216" spans="1:9" x14ac:dyDescent="0.25">
      <c r="A216" s="52"/>
      <c r="B216" s="52"/>
      <c r="C216" s="64">
        <v>4</v>
      </c>
      <c r="D216" s="64">
        <v>55</v>
      </c>
      <c r="E216" s="52"/>
      <c r="F216" s="64"/>
      <c r="G216" s="64">
        <f t="shared" si="10"/>
        <v>0</v>
      </c>
      <c r="H216" s="52"/>
      <c r="I216" s="52"/>
    </row>
    <row r="217" spans="1:9" x14ac:dyDescent="0.25">
      <c r="A217" s="52"/>
      <c r="B217" s="52"/>
      <c r="C217" s="64">
        <v>6</v>
      </c>
      <c r="D217" s="64">
        <v>86</v>
      </c>
      <c r="E217" s="52"/>
      <c r="F217" s="64"/>
      <c r="G217" s="64">
        <f t="shared" si="10"/>
        <v>0</v>
      </c>
      <c r="H217" s="52"/>
      <c r="I217" s="52"/>
    </row>
    <row r="218" spans="1:9" x14ac:dyDescent="0.25">
      <c r="A218" s="52"/>
      <c r="B218" s="52"/>
      <c r="C218" s="64">
        <v>8</v>
      </c>
      <c r="D218" s="64">
        <v>120</v>
      </c>
      <c r="E218" s="52"/>
      <c r="F218" s="64"/>
      <c r="G218" s="64">
        <f t="shared" si="10"/>
        <v>0</v>
      </c>
      <c r="H218" s="52"/>
      <c r="I218" s="52"/>
    </row>
    <row r="219" spans="1:9" x14ac:dyDescent="0.25">
      <c r="A219" s="52"/>
      <c r="B219" s="52"/>
      <c r="C219" s="64">
        <v>10</v>
      </c>
      <c r="D219" s="64">
        <v>160</v>
      </c>
      <c r="E219" s="52"/>
      <c r="F219" s="64"/>
      <c r="G219" s="64">
        <f t="shared" si="10"/>
        <v>0</v>
      </c>
      <c r="H219" s="52"/>
      <c r="I219" s="52"/>
    </row>
    <row r="220" spans="1:9" x14ac:dyDescent="0.25">
      <c r="A220" s="52"/>
      <c r="B220" s="52"/>
      <c r="C220" s="64">
        <v>12</v>
      </c>
      <c r="D220" s="64">
        <v>205</v>
      </c>
      <c r="E220" s="52"/>
      <c r="F220" s="64"/>
      <c r="G220" s="64">
        <f t="shared" si="10"/>
        <v>0</v>
      </c>
      <c r="H220" s="52"/>
      <c r="I220" s="52"/>
    </row>
    <row r="221" spans="1:9" x14ac:dyDescent="0.25">
      <c r="A221" s="52"/>
      <c r="B221" s="52"/>
      <c r="C221" s="64">
        <v>16</v>
      </c>
      <c r="D221" s="64">
        <v>345</v>
      </c>
      <c r="E221" s="52"/>
      <c r="F221" s="64"/>
      <c r="G221" s="64">
        <f t="shared" si="10"/>
        <v>0</v>
      </c>
      <c r="H221" s="52"/>
      <c r="I221" s="52"/>
    </row>
    <row r="222" spans="1:9" x14ac:dyDescent="0.25">
      <c r="A222" s="52"/>
      <c r="B222" s="52"/>
      <c r="C222" s="64">
        <v>20</v>
      </c>
      <c r="D222" s="64">
        <v>505</v>
      </c>
      <c r="E222" s="52"/>
      <c r="F222" s="64"/>
      <c r="G222" s="64">
        <f t="shared" si="10"/>
        <v>0</v>
      </c>
      <c r="H222" s="52"/>
      <c r="I222" s="52"/>
    </row>
    <row r="223" spans="1:9" ht="15.75" thickBot="1" x14ac:dyDescent="0.3">
      <c r="A223" s="52"/>
      <c r="B223" s="52"/>
      <c r="C223" s="64">
        <v>24</v>
      </c>
      <c r="D223" s="64">
        <v>660</v>
      </c>
      <c r="E223" s="52"/>
      <c r="F223" s="64"/>
      <c r="G223" s="64">
        <f t="shared" si="10"/>
        <v>0</v>
      </c>
      <c r="H223" s="52"/>
      <c r="I223" s="52"/>
    </row>
    <row r="224" spans="1:9" x14ac:dyDescent="0.25">
      <c r="A224" s="52"/>
      <c r="B224" s="52"/>
      <c r="C224" s="74"/>
      <c r="D224" s="75" t="s">
        <v>74</v>
      </c>
      <c r="E224" s="74"/>
      <c r="F224" s="76"/>
      <c r="G224" s="76">
        <f>SUM(G214:G223)</f>
        <v>0</v>
      </c>
      <c r="H224" s="52"/>
      <c r="I224" s="52"/>
    </row>
    <row r="225" spans="1:9" x14ac:dyDescent="0.25">
      <c r="A225" s="52"/>
      <c r="B225" s="52"/>
      <c r="C225" s="52"/>
      <c r="D225" s="52"/>
      <c r="E225" s="52"/>
      <c r="F225" s="53"/>
      <c r="G225" s="52"/>
      <c r="H225" s="52"/>
      <c r="I225" s="52"/>
    </row>
    <row r="226" spans="1:9" ht="17.25" x14ac:dyDescent="0.25">
      <c r="A226" s="52"/>
      <c r="B226" s="52"/>
      <c r="C226" s="52"/>
      <c r="D226" s="84" t="s">
        <v>89</v>
      </c>
      <c r="E226" s="52"/>
      <c r="F226" s="53"/>
      <c r="G226" s="52"/>
      <c r="H226" s="52"/>
      <c r="I226" s="52"/>
    </row>
    <row r="227" spans="1:9" x14ac:dyDescent="0.25">
      <c r="A227" s="52"/>
      <c r="B227" s="52"/>
      <c r="C227" s="55" t="s">
        <v>68</v>
      </c>
      <c r="D227" s="77" t="s">
        <v>69</v>
      </c>
      <c r="E227" s="58"/>
      <c r="F227" s="77" t="s">
        <v>70</v>
      </c>
      <c r="G227" s="77" t="s">
        <v>71</v>
      </c>
      <c r="H227" s="52"/>
      <c r="I227" s="52"/>
    </row>
    <row r="228" spans="1:9" x14ac:dyDescent="0.25">
      <c r="A228" s="52"/>
      <c r="B228" s="52"/>
      <c r="C228" s="57" t="s">
        <v>90</v>
      </c>
      <c r="D228" s="56">
        <v>37</v>
      </c>
      <c r="E228" s="53"/>
      <c r="F228" s="56"/>
      <c r="G228" s="57">
        <f t="shared" ref="G228:G247" si="11">F228*D228</f>
        <v>0</v>
      </c>
      <c r="H228" s="52"/>
      <c r="I228" s="52"/>
    </row>
    <row r="229" spans="1:9" x14ac:dyDescent="0.25">
      <c r="A229" s="52"/>
      <c r="B229" s="52"/>
      <c r="C229" s="64" t="s">
        <v>91</v>
      </c>
      <c r="D229" s="64">
        <v>45</v>
      </c>
      <c r="E229" s="52"/>
      <c r="F229" s="64"/>
      <c r="G229" s="64">
        <f t="shared" si="11"/>
        <v>0</v>
      </c>
      <c r="H229" s="52"/>
      <c r="I229" s="52"/>
    </row>
    <row r="230" spans="1:9" x14ac:dyDescent="0.25">
      <c r="A230" s="52"/>
      <c r="B230" s="52"/>
      <c r="C230" s="64" t="s">
        <v>92</v>
      </c>
      <c r="D230" s="64">
        <v>57</v>
      </c>
      <c r="E230" s="52"/>
      <c r="F230" s="64"/>
      <c r="G230" s="64">
        <f t="shared" si="11"/>
        <v>0</v>
      </c>
      <c r="H230" s="52"/>
      <c r="I230" s="52"/>
    </row>
    <row r="231" spans="1:9" x14ac:dyDescent="0.25">
      <c r="A231" s="52"/>
      <c r="B231" s="52"/>
      <c r="C231" s="64" t="s">
        <v>93</v>
      </c>
      <c r="D231" s="64">
        <v>66</v>
      </c>
      <c r="E231" s="52"/>
      <c r="F231" s="64"/>
      <c r="G231" s="64">
        <f t="shared" si="11"/>
        <v>0</v>
      </c>
      <c r="H231" s="52"/>
      <c r="I231" s="52"/>
    </row>
    <row r="232" spans="1:9" x14ac:dyDescent="0.25">
      <c r="A232" s="52"/>
      <c r="B232" s="52"/>
      <c r="C232" s="64" t="s">
        <v>94</v>
      </c>
      <c r="D232" s="64">
        <v>78</v>
      </c>
      <c r="E232" s="52"/>
      <c r="F232" s="64"/>
      <c r="G232" s="64">
        <f t="shared" si="11"/>
        <v>0</v>
      </c>
      <c r="H232" s="52"/>
      <c r="I232" s="52"/>
    </row>
    <row r="233" spans="1:9" x14ac:dyDescent="0.25">
      <c r="A233" s="52"/>
      <c r="B233" s="52"/>
      <c r="C233" s="64" t="s">
        <v>95</v>
      </c>
      <c r="D233" s="64">
        <v>86</v>
      </c>
      <c r="E233" s="52"/>
      <c r="F233" s="64"/>
      <c r="G233" s="64">
        <f t="shared" si="11"/>
        <v>0</v>
      </c>
      <c r="H233" s="52"/>
      <c r="I233" s="52"/>
    </row>
    <row r="234" spans="1:9" x14ac:dyDescent="0.25">
      <c r="A234" s="52"/>
      <c r="B234" s="52"/>
      <c r="C234" s="64" t="s">
        <v>96</v>
      </c>
      <c r="D234" s="64">
        <v>107</v>
      </c>
      <c r="E234" s="52"/>
      <c r="F234" s="64"/>
      <c r="G234" s="64">
        <f t="shared" si="11"/>
        <v>0</v>
      </c>
      <c r="H234" s="52"/>
      <c r="I234" s="52"/>
    </row>
    <row r="235" spans="1:9" x14ac:dyDescent="0.25">
      <c r="A235" s="52"/>
      <c r="B235" s="52"/>
      <c r="C235" s="64" t="s">
        <v>97</v>
      </c>
      <c r="D235" s="64">
        <v>120</v>
      </c>
      <c r="E235" s="52"/>
      <c r="F235" s="64"/>
      <c r="G235" s="64">
        <f t="shared" si="11"/>
        <v>0</v>
      </c>
      <c r="H235" s="52"/>
      <c r="I235" s="52"/>
    </row>
    <row r="236" spans="1:9" x14ac:dyDescent="0.25">
      <c r="A236" s="52"/>
      <c r="B236" s="52"/>
      <c r="C236" s="64" t="s">
        <v>98</v>
      </c>
      <c r="D236" s="64">
        <v>136</v>
      </c>
      <c r="E236" s="52"/>
      <c r="F236" s="64"/>
      <c r="G236" s="64">
        <f t="shared" si="11"/>
        <v>0</v>
      </c>
      <c r="H236" s="52"/>
      <c r="I236" s="52"/>
    </row>
    <row r="237" spans="1:9" x14ac:dyDescent="0.25">
      <c r="A237" s="52"/>
      <c r="B237" s="52"/>
      <c r="C237" s="64" t="s">
        <v>99</v>
      </c>
      <c r="D237" s="64">
        <v>145</v>
      </c>
      <c r="E237" s="52"/>
      <c r="F237" s="64"/>
      <c r="G237" s="64">
        <f t="shared" si="11"/>
        <v>0</v>
      </c>
      <c r="H237" s="52"/>
      <c r="I237" s="52"/>
    </row>
    <row r="238" spans="1:9" x14ac:dyDescent="0.25">
      <c r="A238" s="52"/>
      <c r="B238" s="52"/>
      <c r="C238" s="64" t="s">
        <v>100</v>
      </c>
      <c r="D238" s="64">
        <v>161</v>
      </c>
      <c r="E238" s="52"/>
      <c r="F238" s="64"/>
      <c r="G238" s="64">
        <f t="shared" si="11"/>
        <v>0</v>
      </c>
      <c r="H238" s="52"/>
      <c r="I238" s="52"/>
    </row>
    <row r="239" spans="1:9" x14ac:dyDescent="0.25">
      <c r="A239" s="52"/>
      <c r="B239" s="52"/>
      <c r="C239" s="64" t="s">
        <v>101</v>
      </c>
      <c r="D239" s="64">
        <v>190</v>
      </c>
      <c r="E239" s="52"/>
      <c r="F239" s="64"/>
      <c r="G239" s="64">
        <f t="shared" si="11"/>
        <v>0</v>
      </c>
      <c r="H239" s="52"/>
      <c r="I239" s="52"/>
    </row>
    <row r="240" spans="1:9" x14ac:dyDescent="0.25">
      <c r="A240" s="52"/>
      <c r="B240" s="52"/>
      <c r="C240" s="64" t="s">
        <v>102</v>
      </c>
      <c r="D240" s="64">
        <v>185</v>
      </c>
      <c r="E240" s="52"/>
      <c r="F240" s="64"/>
      <c r="G240" s="64">
        <f t="shared" si="11"/>
        <v>0</v>
      </c>
      <c r="H240" s="52"/>
      <c r="I240" s="52"/>
    </row>
    <row r="241" spans="1:9" x14ac:dyDescent="0.25">
      <c r="A241" s="52"/>
      <c r="B241" s="52"/>
      <c r="C241" s="64" t="s">
        <v>103</v>
      </c>
      <c r="D241" s="64">
        <v>206</v>
      </c>
      <c r="E241" s="52"/>
      <c r="F241" s="64"/>
      <c r="G241" s="64">
        <f t="shared" si="11"/>
        <v>0</v>
      </c>
      <c r="H241" s="52"/>
      <c r="I241" s="52"/>
    </row>
    <row r="242" spans="1:9" x14ac:dyDescent="0.25">
      <c r="A242" s="52"/>
      <c r="B242" s="52"/>
      <c r="C242" s="64" t="s">
        <v>104</v>
      </c>
      <c r="D242" s="64">
        <v>230</v>
      </c>
      <c r="E242" s="52"/>
      <c r="F242" s="64"/>
      <c r="G242" s="64">
        <f t="shared" si="11"/>
        <v>0</v>
      </c>
      <c r="H242" s="52"/>
      <c r="I242" s="52"/>
    </row>
    <row r="243" spans="1:9" x14ac:dyDescent="0.25">
      <c r="A243" s="52"/>
      <c r="B243" s="52"/>
      <c r="C243" s="64" t="s">
        <v>105</v>
      </c>
      <c r="D243" s="64">
        <v>260</v>
      </c>
      <c r="E243" s="52"/>
      <c r="F243" s="64"/>
      <c r="G243" s="64">
        <f t="shared" si="11"/>
        <v>0</v>
      </c>
      <c r="H243" s="52"/>
      <c r="I243" s="52"/>
    </row>
    <row r="244" spans="1:9" x14ac:dyDescent="0.25">
      <c r="A244" s="52"/>
      <c r="B244" s="52"/>
      <c r="C244" s="64" t="s">
        <v>106</v>
      </c>
      <c r="D244" s="64">
        <v>321</v>
      </c>
      <c r="E244" s="52"/>
      <c r="F244" s="64"/>
      <c r="G244" s="64">
        <f t="shared" si="11"/>
        <v>0</v>
      </c>
      <c r="H244" s="52"/>
      <c r="I244" s="52"/>
    </row>
    <row r="245" spans="1:9" x14ac:dyDescent="0.25">
      <c r="A245" s="52"/>
      <c r="B245" s="52"/>
      <c r="C245" s="64" t="s">
        <v>107</v>
      </c>
      <c r="D245" s="64">
        <v>350</v>
      </c>
      <c r="E245" s="52"/>
      <c r="F245" s="64"/>
      <c r="G245" s="64">
        <f t="shared" si="11"/>
        <v>0</v>
      </c>
      <c r="H245" s="52"/>
      <c r="I245" s="52"/>
    </row>
    <row r="246" spans="1:9" x14ac:dyDescent="0.25">
      <c r="A246" s="52"/>
      <c r="B246" s="52"/>
      <c r="C246" s="64" t="s">
        <v>108</v>
      </c>
      <c r="D246" s="64">
        <v>385</v>
      </c>
      <c r="E246" s="52"/>
      <c r="F246" s="64"/>
      <c r="G246" s="64">
        <f t="shared" si="11"/>
        <v>0</v>
      </c>
      <c r="H246" s="52"/>
      <c r="I246" s="52"/>
    </row>
    <row r="247" spans="1:9" ht="15.75" thickBot="1" x14ac:dyDescent="0.3">
      <c r="A247" s="52"/>
      <c r="B247" s="52"/>
      <c r="C247" s="64" t="s">
        <v>109</v>
      </c>
      <c r="D247" s="64">
        <v>420</v>
      </c>
      <c r="E247" s="52"/>
      <c r="F247" s="64"/>
      <c r="G247" s="64">
        <f t="shared" si="11"/>
        <v>0</v>
      </c>
      <c r="H247" s="52"/>
      <c r="I247" s="52"/>
    </row>
    <row r="248" spans="1:9" x14ac:dyDescent="0.25">
      <c r="A248" s="52"/>
      <c r="B248" s="52"/>
      <c r="C248" s="74"/>
      <c r="D248" s="75" t="s">
        <v>74</v>
      </c>
      <c r="E248" s="74"/>
      <c r="F248" s="76"/>
      <c r="G248" s="76">
        <f>SUM(G228:G247)</f>
        <v>0</v>
      </c>
      <c r="H248" s="52"/>
      <c r="I248" s="52"/>
    </row>
    <row r="249" spans="1:9" x14ac:dyDescent="0.25">
      <c r="A249" s="52"/>
      <c r="B249" s="52"/>
      <c r="C249" s="53"/>
      <c r="D249" s="52"/>
      <c r="E249" s="52"/>
      <c r="F249" s="53"/>
      <c r="G249" s="52"/>
      <c r="H249" s="52"/>
      <c r="I249" s="52"/>
    </row>
    <row r="250" spans="1:9" ht="17.25" x14ac:dyDescent="0.25">
      <c r="A250" s="52"/>
      <c r="B250" s="52"/>
      <c r="C250" s="52"/>
      <c r="D250" s="84" t="s">
        <v>110</v>
      </c>
      <c r="E250" s="52"/>
      <c r="F250" s="53"/>
      <c r="G250" s="52"/>
      <c r="H250" s="52"/>
      <c r="I250" s="52"/>
    </row>
    <row r="251" spans="1:9" x14ac:dyDescent="0.25">
      <c r="A251" s="52"/>
      <c r="B251" s="52"/>
      <c r="C251" s="55" t="s">
        <v>68</v>
      </c>
      <c r="D251" s="77" t="s">
        <v>69</v>
      </c>
      <c r="E251" s="58"/>
      <c r="F251" s="77" t="s">
        <v>70</v>
      </c>
      <c r="G251" s="77" t="s">
        <v>71</v>
      </c>
      <c r="H251" s="52"/>
      <c r="I251" s="52"/>
    </row>
    <row r="252" spans="1:9" x14ac:dyDescent="0.25">
      <c r="A252" s="52"/>
      <c r="B252" s="52"/>
      <c r="C252" s="57" t="s">
        <v>111</v>
      </c>
      <c r="D252" s="56">
        <v>64</v>
      </c>
      <c r="E252" s="53"/>
      <c r="F252" s="56"/>
      <c r="G252" s="57">
        <f t="shared" ref="G252:G281" si="12">F252*D252</f>
        <v>0</v>
      </c>
      <c r="H252" s="52"/>
      <c r="I252" s="52"/>
    </row>
    <row r="253" spans="1:9" x14ac:dyDescent="0.25">
      <c r="A253" s="52"/>
      <c r="B253" s="52"/>
      <c r="C253" s="64" t="s">
        <v>112</v>
      </c>
      <c r="D253" s="64">
        <v>74</v>
      </c>
      <c r="E253" s="52"/>
      <c r="F253" s="64"/>
      <c r="G253" s="64">
        <f t="shared" si="12"/>
        <v>0</v>
      </c>
      <c r="H253" s="52"/>
      <c r="I253" s="52"/>
    </row>
    <row r="254" spans="1:9" x14ac:dyDescent="0.25">
      <c r="A254" s="52"/>
      <c r="B254" s="52"/>
      <c r="C254" s="64" t="s">
        <v>113</v>
      </c>
      <c r="D254" s="64">
        <v>89</v>
      </c>
      <c r="E254" s="52"/>
      <c r="F254" s="64"/>
      <c r="G254" s="64">
        <f t="shared" si="12"/>
        <v>0</v>
      </c>
      <c r="H254" s="52"/>
      <c r="I254" s="52"/>
    </row>
    <row r="255" spans="1:9" x14ac:dyDescent="0.25">
      <c r="A255" s="52"/>
      <c r="B255" s="52"/>
      <c r="C255" s="64" t="s">
        <v>114</v>
      </c>
      <c r="D255" s="64">
        <v>95</v>
      </c>
      <c r="E255" s="52"/>
      <c r="F255" s="64"/>
      <c r="G255" s="64">
        <f t="shared" si="12"/>
        <v>0</v>
      </c>
      <c r="H255" s="52"/>
      <c r="I255" s="52"/>
    </row>
    <row r="256" spans="1:9" x14ac:dyDescent="0.25">
      <c r="A256" s="52"/>
      <c r="B256" s="52"/>
      <c r="C256" s="64" t="s">
        <v>115</v>
      </c>
      <c r="D256" s="64">
        <v>105</v>
      </c>
      <c r="E256" s="52"/>
      <c r="F256" s="64"/>
      <c r="G256" s="64">
        <f t="shared" si="12"/>
        <v>0</v>
      </c>
      <c r="H256" s="52"/>
      <c r="I256" s="52"/>
    </row>
    <row r="257" spans="1:9" x14ac:dyDescent="0.25">
      <c r="A257" s="52"/>
      <c r="B257" s="52"/>
      <c r="C257" s="64" t="s">
        <v>116</v>
      </c>
      <c r="D257" s="64">
        <v>125</v>
      </c>
      <c r="E257" s="52"/>
      <c r="F257" s="64"/>
      <c r="G257" s="64">
        <f t="shared" si="12"/>
        <v>0</v>
      </c>
      <c r="H257" s="52"/>
      <c r="I257" s="52"/>
    </row>
    <row r="258" spans="1:9" x14ac:dyDescent="0.25">
      <c r="A258" s="52"/>
      <c r="B258" s="52"/>
      <c r="C258" s="64" t="s">
        <v>117</v>
      </c>
      <c r="D258" s="64">
        <v>180</v>
      </c>
      <c r="E258" s="52"/>
      <c r="F258" s="64"/>
      <c r="G258" s="64">
        <f t="shared" si="12"/>
        <v>0</v>
      </c>
      <c r="H258" s="52"/>
      <c r="I258" s="52"/>
    </row>
    <row r="259" spans="1:9" x14ac:dyDescent="0.25">
      <c r="A259" s="52"/>
      <c r="B259" s="52"/>
      <c r="C259" s="64" t="s">
        <v>118</v>
      </c>
      <c r="D259" s="64">
        <v>142</v>
      </c>
      <c r="E259" s="52"/>
      <c r="F259" s="64"/>
      <c r="G259" s="64">
        <f t="shared" si="12"/>
        <v>0</v>
      </c>
      <c r="H259" s="52"/>
      <c r="I259" s="52"/>
    </row>
    <row r="260" spans="1:9" x14ac:dyDescent="0.25">
      <c r="A260" s="52"/>
      <c r="B260" s="52"/>
      <c r="C260" s="64" t="s">
        <v>119</v>
      </c>
      <c r="D260" s="64">
        <v>167</v>
      </c>
      <c r="E260" s="52"/>
      <c r="F260" s="64"/>
      <c r="G260" s="64">
        <f t="shared" si="12"/>
        <v>0</v>
      </c>
      <c r="H260" s="52"/>
      <c r="I260" s="52"/>
    </row>
    <row r="261" spans="1:9" x14ac:dyDescent="0.25">
      <c r="A261" s="52"/>
      <c r="B261" s="52"/>
      <c r="C261" s="64" t="s">
        <v>120</v>
      </c>
      <c r="D261" s="64">
        <v>197</v>
      </c>
      <c r="E261" s="52"/>
      <c r="F261" s="64"/>
      <c r="G261" s="64">
        <f t="shared" si="12"/>
        <v>0</v>
      </c>
      <c r="H261" s="52"/>
      <c r="I261" s="52"/>
    </row>
    <row r="262" spans="1:9" x14ac:dyDescent="0.25">
      <c r="A262" s="52"/>
      <c r="B262" s="52"/>
      <c r="C262" s="64" t="s">
        <v>121</v>
      </c>
      <c r="D262" s="64">
        <v>222</v>
      </c>
      <c r="E262" s="52"/>
      <c r="F262" s="64"/>
      <c r="G262" s="64">
        <f t="shared" si="12"/>
        <v>0</v>
      </c>
      <c r="H262" s="52"/>
      <c r="I262" s="52"/>
    </row>
    <row r="263" spans="1:9" x14ac:dyDescent="0.25">
      <c r="A263" s="52"/>
      <c r="B263" s="52"/>
      <c r="C263" s="64" t="s">
        <v>122</v>
      </c>
      <c r="D263" s="64">
        <v>210</v>
      </c>
      <c r="E263" s="52"/>
      <c r="F263" s="64"/>
      <c r="G263" s="64">
        <f t="shared" si="12"/>
        <v>0</v>
      </c>
      <c r="H263" s="52"/>
      <c r="I263" s="52"/>
    </row>
    <row r="264" spans="1:9" x14ac:dyDescent="0.25">
      <c r="A264" s="52"/>
      <c r="B264" s="52"/>
      <c r="C264" s="64" t="s">
        <v>123</v>
      </c>
      <c r="D264" s="64">
        <v>250</v>
      </c>
      <c r="E264" s="52"/>
      <c r="F264" s="64"/>
      <c r="G264" s="64">
        <f t="shared" si="12"/>
        <v>0</v>
      </c>
      <c r="H264" s="52"/>
      <c r="I264" s="52"/>
    </row>
    <row r="265" spans="1:9" x14ac:dyDescent="0.25">
      <c r="A265" s="52"/>
      <c r="B265" s="52"/>
      <c r="C265" s="64" t="s">
        <v>124</v>
      </c>
      <c r="D265" s="64">
        <v>295</v>
      </c>
      <c r="E265" s="52"/>
      <c r="F265" s="64"/>
      <c r="G265" s="64">
        <f t="shared" si="12"/>
        <v>0</v>
      </c>
      <c r="H265" s="52"/>
      <c r="I265" s="52"/>
    </row>
    <row r="266" spans="1:9" x14ac:dyDescent="0.25">
      <c r="A266" s="52"/>
      <c r="B266" s="52"/>
      <c r="C266" s="64" t="s">
        <v>125</v>
      </c>
      <c r="D266" s="64">
        <v>365</v>
      </c>
      <c r="E266" s="52"/>
      <c r="F266" s="64"/>
      <c r="G266" s="64">
        <f t="shared" si="12"/>
        <v>0</v>
      </c>
      <c r="H266" s="52"/>
      <c r="I266" s="52"/>
    </row>
    <row r="267" spans="1:9" x14ac:dyDescent="0.25">
      <c r="A267" s="52"/>
      <c r="B267" s="52"/>
      <c r="C267" s="64" t="s">
        <v>126</v>
      </c>
      <c r="D267" s="64">
        <v>280</v>
      </c>
      <c r="E267" s="52"/>
      <c r="F267" s="64"/>
      <c r="G267" s="64">
        <f t="shared" si="12"/>
        <v>0</v>
      </c>
      <c r="H267" s="52"/>
      <c r="I267" s="52"/>
    </row>
    <row r="268" spans="1:9" x14ac:dyDescent="0.25">
      <c r="A268" s="52"/>
      <c r="B268" s="52"/>
      <c r="C268" s="64" t="s">
        <v>127</v>
      </c>
      <c r="D268" s="64">
        <v>340</v>
      </c>
      <c r="E268" s="52"/>
      <c r="F268" s="64"/>
      <c r="G268" s="64">
        <f t="shared" si="12"/>
        <v>0</v>
      </c>
      <c r="H268" s="52"/>
      <c r="I268" s="52"/>
    </row>
    <row r="269" spans="1:9" x14ac:dyDescent="0.25">
      <c r="A269" s="52"/>
      <c r="B269" s="52"/>
      <c r="C269" s="64" t="s">
        <v>128</v>
      </c>
      <c r="D269" s="64">
        <v>400</v>
      </c>
      <c r="E269" s="52"/>
      <c r="F269" s="64"/>
      <c r="G269" s="64">
        <f t="shared" si="12"/>
        <v>0</v>
      </c>
      <c r="H269" s="52"/>
      <c r="I269" s="52"/>
    </row>
    <row r="270" spans="1:9" x14ac:dyDescent="0.25">
      <c r="A270" s="52"/>
      <c r="B270" s="52"/>
      <c r="C270" s="64" t="s">
        <v>103</v>
      </c>
      <c r="D270" s="64">
        <v>400</v>
      </c>
      <c r="E270" s="52"/>
      <c r="F270" s="64"/>
      <c r="G270" s="64">
        <f t="shared" si="12"/>
        <v>0</v>
      </c>
      <c r="H270" s="52"/>
      <c r="I270" s="52"/>
    </row>
    <row r="271" spans="1:9" x14ac:dyDescent="0.25">
      <c r="A271" s="52"/>
      <c r="B271" s="52"/>
      <c r="C271" s="64" t="s">
        <v>129</v>
      </c>
      <c r="D271" s="64">
        <v>500</v>
      </c>
      <c r="E271" s="52"/>
      <c r="F271" s="64"/>
      <c r="G271" s="64">
        <f t="shared" si="12"/>
        <v>0</v>
      </c>
      <c r="H271" s="52"/>
      <c r="I271" s="52"/>
    </row>
    <row r="272" spans="1:9" x14ac:dyDescent="0.25">
      <c r="A272" s="52"/>
      <c r="B272" s="52"/>
      <c r="C272" s="64" t="s">
        <v>130</v>
      </c>
      <c r="D272" s="64">
        <v>600</v>
      </c>
      <c r="E272" s="52"/>
      <c r="F272" s="64"/>
      <c r="G272" s="64">
        <f t="shared" si="12"/>
        <v>0</v>
      </c>
      <c r="H272" s="52"/>
      <c r="I272" s="52"/>
    </row>
    <row r="273" spans="1:9" x14ac:dyDescent="0.25">
      <c r="A273" s="52"/>
      <c r="B273" s="52"/>
      <c r="C273" s="64" t="s">
        <v>106</v>
      </c>
      <c r="D273" s="64">
        <v>645</v>
      </c>
      <c r="E273" s="52"/>
      <c r="F273" s="64"/>
      <c r="G273" s="64">
        <f t="shared" si="12"/>
        <v>0</v>
      </c>
      <c r="H273" s="52"/>
      <c r="I273" s="52"/>
    </row>
    <row r="274" spans="1:9" x14ac:dyDescent="0.25">
      <c r="A274" s="52"/>
      <c r="B274" s="52"/>
      <c r="C274" s="64" t="s">
        <v>109</v>
      </c>
      <c r="D274" s="64">
        <v>825</v>
      </c>
      <c r="E274" s="52"/>
      <c r="F274" s="64"/>
      <c r="G274" s="64">
        <f t="shared" si="12"/>
        <v>0</v>
      </c>
      <c r="H274" s="52"/>
      <c r="I274" s="52"/>
    </row>
    <row r="275" spans="1:9" x14ac:dyDescent="0.25">
      <c r="A275" s="52"/>
      <c r="B275" s="52"/>
      <c r="C275" s="64" t="s">
        <v>131</v>
      </c>
      <c r="D275" s="64">
        <v>960</v>
      </c>
      <c r="E275" s="52"/>
      <c r="F275" s="64"/>
      <c r="G275" s="64">
        <f t="shared" si="12"/>
        <v>0</v>
      </c>
      <c r="H275" s="52"/>
      <c r="I275" s="52"/>
    </row>
    <row r="276" spans="1:9" x14ac:dyDescent="0.25">
      <c r="A276" s="52"/>
      <c r="B276" s="52"/>
      <c r="C276" s="64" t="s">
        <v>132</v>
      </c>
      <c r="D276" s="64">
        <v>840</v>
      </c>
      <c r="E276" s="52"/>
      <c r="F276" s="64"/>
      <c r="G276" s="64">
        <f t="shared" si="12"/>
        <v>0</v>
      </c>
      <c r="H276" s="52"/>
      <c r="I276" s="52"/>
    </row>
    <row r="277" spans="1:9" x14ac:dyDescent="0.25">
      <c r="A277" s="52"/>
      <c r="B277" s="52"/>
      <c r="C277" s="64" t="s">
        <v>133</v>
      </c>
      <c r="D277" s="64">
        <v>1025</v>
      </c>
      <c r="E277" s="52"/>
      <c r="F277" s="64"/>
      <c r="G277" s="64">
        <f t="shared" si="12"/>
        <v>0</v>
      </c>
      <c r="H277" s="52"/>
      <c r="I277" s="52"/>
    </row>
    <row r="278" spans="1:9" x14ac:dyDescent="0.25">
      <c r="A278" s="52"/>
      <c r="B278" s="52"/>
      <c r="C278" s="64" t="s">
        <v>134</v>
      </c>
      <c r="D278" s="64">
        <v>1210</v>
      </c>
      <c r="E278" s="52"/>
      <c r="F278" s="64"/>
      <c r="G278" s="64">
        <f t="shared" si="12"/>
        <v>0</v>
      </c>
      <c r="H278" s="52"/>
      <c r="I278" s="52"/>
    </row>
    <row r="279" spans="1:9" x14ac:dyDescent="0.25">
      <c r="A279" s="52"/>
      <c r="B279" s="52"/>
      <c r="C279" s="64" t="s">
        <v>135</v>
      </c>
      <c r="D279" s="64">
        <v>1105</v>
      </c>
      <c r="E279" s="52"/>
      <c r="F279" s="64"/>
      <c r="G279" s="64">
        <f t="shared" si="12"/>
        <v>0</v>
      </c>
      <c r="H279" s="52"/>
      <c r="I279" s="52"/>
    </row>
    <row r="280" spans="1:9" x14ac:dyDescent="0.25">
      <c r="A280" s="52"/>
      <c r="B280" s="52"/>
      <c r="C280" s="64" t="s">
        <v>136</v>
      </c>
      <c r="D280" s="64">
        <v>1350</v>
      </c>
      <c r="E280" s="52"/>
      <c r="F280" s="64"/>
      <c r="G280" s="64">
        <f t="shared" si="12"/>
        <v>0</v>
      </c>
      <c r="H280" s="52"/>
      <c r="I280" s="52"/>
    </row>
    <row r="281" spans="1:9" ht="15.75" thickBot="1" x14ac:dyDescent="0.3">
      <c r="A281" s="52"/>
      <c r="B281" s="52"/>
      <c r="C281" s="73" t="s">
        <v>137</v>
      </c>
      <c r="D281" s="73">
        <v>1595</v>
      </c>
      <c r="E281" s="52"/>
      <c r="F281" s="73"/>
      <c r="G281" s="73">
        <f t="shared" si="12"/>
        <v>0</v>
      </c>
      <c r="H281" s="52"/>
      <c r="I281" s="52"/>
    </row>
    <row r="282" spans="1:9" x14ac:dyDescent="0.25">
      <c r="A282" s="52"/>
      <c r="B282" s="52"/>
      <c r="C282" s="74"/>
      <c r="D282" s="75" t="s">
        <v>74</v>
      </c>
      <c r="E282" s="74"/>
      <c r="F282" s="76"/>
      <c r="G282" s="76">
        <f>SUM(G252:G281)</f>
        <v>0</v>
      </c>
      <c r="H282" s="52"/>
      <c r="I282" s="52"/>
    </row>
    <row r="283" spans="1:9" x14ac:dyDescent="0.25">
      <c r="A283" s="52"/>
      <c r="B283" s="52"/>
      <c r="C283" s="52"/>
      <c r="D283" s="67"/>
      <c r="E283" s="52"/>
      <c r="F283" s="53"/>
      <c r="G283" s="53"/>
      <c r="H283" s="52"/>
      <c r="I283" s="52"/>
    </row>
    <row r="284" spans="1:9" ht="17.25" x14ac:dyDescent="0.4">
      <c r="A284" s="52"/>
      <c r="B284" s="52"/>
      <c r="C284" s="52"/>
      <c r="D284" s="54" t="s">
        <v>138</v>
      </c>
      <c r="E284" s="52"/>
      <c r="F284" s="53"/>
      <c r="G284" s="52"/>
      <c r="H284" s="52"/>
      <c r="I284" s="52"/>
    </row>
    <row r="285" spans="1:9" x14ac:dyDescent="0.25">
      <c r="A285" s="52"/>
      <c r="B285" s="52"/>
      <c r="C285" s="55" t="s">
        <v>68</v>
      </c>
      <c r="D285" s="77" t="s">
        <v>69</v>
      </c>
      <c r="E285" s="58"/>
      <c r="F285" s="79" t="s">
        <v>70</v>
      </c>
      <c r="G285" s="77" t="s">
        <v>71</v>
      </c>
      <c r="H285" s="52"/>
      <c r="I285" s="52"/>
    </row>
    <row r="286" spans="1:9" ht="15.75" thickBot="1" x14ac:dyDescent="0.3">
      <c r="A286" s="52"/>
      <c r="B286" s="52"/>
      <c r="C286" s="57">
        <v>6</v>
      </c>
      <c r="D286" s="56">
        <v>110</v>
      </c>
      <c r="E286" s="53"/>
      <c r="F286" s="56"/>
      <c r="G286" s="64">
        <f>F286*D286</f>
        <v>0</v>
      </c>
      <c r="H286" s="52"/>
      <c r="I286" s="52"/>
    </row>
    <row r="287" spans="1:9" x14ac:dyDescent="0.25">
      <c r="A287" s="52"/>
      <c r="B287" s="52"/>
      <c r="C287" s="74"/>
      <c r="D287" s="75" t="s">
        <v>74</v>
      </c>
      <c r="E287" s="74"/>
      <c r="F287" s="76"/>
      <c r="G287" s="76">
        <f>SUM(G286:G286)</f>
        <v>0</v>
      </c>
      <c r="H287" s="52"/>
      <c r="I287" s="52"/>
    </row>
    <row r="288" spans="1:9" x14ac:dyDescent="0.25">
      <c r="A288" s="52"/>
      <c r="B288" s="52"/>
      <c r="C288" s="52"/>
      <c r="D288" s="67"/>
      <c r="E288" s="52"/>
      <c r="F288" s="53"/>
      <c r="G288" s="53"/>
      <c r="H288" s="52"/>
      <c r="I288" s="52"/>
    </row>
    <row r="289" spans="1:9" ht="17.25" x14ac:dyDescent="0.4">
      <c r="A289" s="52"/>
      <c r="B289" s="52"/>
      <c r="C289" s="52"/>
      <c r="D289" s="54" t="s">
        <v>139</v>
      </c>
      <c r="E289" s="52"/>
      <c r="F289" s="53"/>
      <c r="G289" s="52"/>
      <c r="H289" s="52"/>
      <c r="I289" s="52"/>
    </row>
    <row r="290" spans="1:9" x14ac:dyDescent="0.25">
      <c r="A290" s="52"/>
      <c r="B290" s="52"/>
      <c r="C290" s="55" t="s">
        <v>68</v>
      </c>
      <c r="D290" s="77" t="s">
        <v>69</v>
      </c>
      <c r="E290" s="58"/>
      <c r="F290" s="79" t="s">
        <v>70</v>
      </c>
      <c r="G290" s="77" t="s">
        <v>71</v>
      </c>
      <c r="H290" s="52"/>
      <c r="I290" s="52"/>
    </row>
    <row r="291" spans="1:9" x14ac:dyDescent="0.25">
      <c r="A291" s="52"/>
      <c r="B291" s="52"/>
      <c r="C291" s="57" t="s">
        <v>90</v>
      </c>
      <c r="D291" s="56">
        <v>37</v>
      </c>
      <c r="E291" s="53"/>
      <c r="F291" s="56"/>
      <c r="G291" s="64">
        <f t="shared" ref="G291:G311" si="13">F291*D291</f>
        <v>0</v>
      </c>
      <c r="H291" s="52"/>
      <c r="I291" s="52"/>
    </row>
    <row r="292" spans="1:9" x14ac:dyDescent="0.25">
      <c r="A292" s="52"/>
      <c r="B292" s="52"/>
      <c r="C292" s="64" t="s">
        <v>140</v>
      </c>
      <c r="D292" s="64">
        <v>45</v>
      </c>
      <c r="E292" s="53"/>
      <c r="F292" s="64"/>
      <c r="G292" s="64">
        <f t="shared" si="13"/>
        <v>0</v>
      </c>
      <c r="H292" s="52"/>
      <c r="I292" s="52"/>
    </row>
    <row r="293" spans="1:9" x14ac:dyDescent="0.25">
      <c r="A293" s="52"/>
      <c r="B293" s="52"/>
      <c r="C293" s="64" t="s">
        <v>141</v>
      </c>
      <c r="D293" s="64">
        <v>57</v>
      </c>
      <c r="E293" s="53"/>
      <c r="F293" s="64"/>
      <c r="G293" s="64">
        <f t="shared" si="13"/>
        <v>0</v>
      </c>
      <c r="H293" s="52"/>
      <c r="I293" s="52"/>
    </row>
    <row r="294" spans="1:9" x14ac:dyDescent="0.25">
      <c r="A294" s="52"/>
      <c r="B294" s="52"/>
      <c r="C294" s="64" t="s">
        <v>142</v>
      </c>
      <c r="D294" s="64">
        <v>66</v>
      </c>
      <c r="E294" s="53"/>
      <c r="F294" s="64"/>
      <c r="G294" s="64">
        <f t="shared" si="13"/>
        <v>0</v>
      </c>
      <c r="H294" s="52"/>
      <c r="I294" s="52"/>
    </row>
    <row r="295" spans="1:9" x14ac:dyDescent="0.25">
      <c r="A295" s="52"/>
      <c r="B295" s="52"/>
      <c r="C295" s="64" t="s">
        <v>143</v>
      </c>
      <c r="D295" s="64">
        <v>78</v>
      </c>
      <c r="E295" s="53"/>
      <c r="F295" s="64"/>
      <c r="G295" s="64">
        <f t="shared" si="13"/>
        <v>0</v>
      </c>
      <c r="H295" s="52"/>
      <c r="I295" s="52"/>
    </row>
    <row r="296" spans="1:9" x14ac:dyDescent="0.25">
      <c r="A296" s="52"/>
      <c r="B296" s="52"/>
      <c r="C296" s="64" t="s">
        <v>144</v>
      </c>
      <c r="D296" s="64">
        <v>86</v>
      </c>
      <c r="E296" s="53"/>
      <c r="F296" s="64"/>
      <c r="G296" s="64">
        <f t="shared" si="13"/>
        <v>0</v>
      </c>
      <c r="H296" s="52"/>
      <c r="I296" s="52"/>
    </row>
    <row r="297" spans="1:9" x14ac:dyDescent="0.25">
      <c r="A297" s="52"/>
      <c r="B297" s="52"/>
      <c r="C297" s="64" t="s">
        <v>145</v>
      </c>
      <c r="D297" s="64">
        <v>94</v>
      </c>
      <c r="E297" s="53"/>
      <c r="F297" s="64"/>
      <c r="G297" s="64">
        <f t="shared" si="13"/>
        <v>0</v>
      </c>
      <c r="H297" s="52"/>
      <c r="I297" s="52"/>
    </row>
    <row r="298" spans="1:9" x14ac:dyDescent="0.25">
      <c r="A298" s="52"/>
      <c r="B298" s="52"/>
      <c r="C298" s="64" t="s">
        <v>146</v>
      </c>
      <c r="D298" s="64">
        <v>107</v>
      </c>
      <c r="E298" s="53"/>
      <c r="F298" s="64"/>
      <c r="G298" s="64">
        <f t="shared" si="13"/>
        <v>0</v>
      </c>
      <c r="H298" s="52"/>
      <c r="I298" s="52"/>
    </row>
    <row r="299" spans="1:9" x14ac:dyDescent="0.25">
      <c r="A299" s="52"/>
      <c r="B299" s="52"/>
      <c r="C299" s="64" t="s">
        <v>147</v>
      </c>
      <c r="D299" s="64">
        <v>120</v>
      </c>
      <c r="E299" s="53"/>
      <c r="F299" s="64"/>
      <c r="G299" s="64">
        <f t="shared" si="13"/>
        <v>0</v>
      </c>
      <c r="H299" s="52"/>
      <c r="I299" s="52"/>
    </row>
    <row r="300" spans="1:9" x14ac:dyDescent="0.25">
      <c r="A300" s="52"/>
      <c r="B300" s="52"/>
      <c r="C300" s="64" t="s">
        <v>122</v>
      </c>
      <c r="D300" s="64">
        <v>136</v>
      </c>
      <c r="E300" s="53"/>
      <c r="F300" s="64"/>
      <c r="G300" s="64">
        <f t="shared" si="13"/>
        <v>0</v>
      </c>
      <c r="H300" s="52"/>
      <c r="I300" s="52"/>
    </row>
    <row r="301" spans="1:9" x14ac:dyDescent="0.25">
      <c r="A301" s="52"/>
      <c r="B301" s="52"/>
      <c r="C301" s="64" t="s">
        <v>148</v>
      </c>
      <c r="D301" s="64">
        <v>145</v>
      </c>
      <c r="E301" s="53"/>
      <c r="F301" s="64"/>
      <c r="G301" s="64">
        <f t="shared" si="13"/>
        <v>0</v>
      </c>
      <c r="H301" s="52"/>
      <c r="I301" s="52"/>
    </row>
    <row r="302" spans="1:9" x14ac:dyDescent="0.25">
      <c r="A302" s="52"/>
      <c r="B302" s="52"/>
      <c r="C302" s="64" t="s">
        <v>126</v>
      </c>
      <c r="D302" s="64">
        <v>161</v>
      </c>
      <c r="E302" s="64"/>
      <c r="F302" s="64"/>
      <c r="G302" s="64">
        <f t="shared" si="13"/>
        <v>0</v>
      </c>
      <c r="H302" s="52"/>
      <c r="I302" s="52"/>
    </row>
    <row r="303" spans="1:9" x14ac:dyDescent="0.25">
      <c r="A303" s="52"/>
      <c r="B303" s="52"/>
      <c r="C303" s="64" t="s">
        <v>101</v>
      </c>
      <c r="D303" s="68">
        <v>190</v>
      </c>
      <c r="E303" s="64"/>
      <c r="F303" s="64"/>
      <c r="G303" s="64">
        <f t="shared" si="13"/>
        <v>0</v>
      </c>
      <c r="H303" s="52"/>
      <c r="I303" s="52"/>
    </row>
    <row r="304" spans="1:9" x14ac:dyDescent="0.25">
      <c r="A304" s="52"/>
      <c r="B304" s="52"/>
      <c r="C304" s="64" t="s">
        <v>102</v>
      </c>
      <c r="D304" s="68">
        <v>185</v>
      </c>
      <c r="E304" s="64"/>
      <c r="F304" s="64"/>
      <c r="G304" s="64">
        <f t="shared" si="13"/>
        <v>0</v>
      </c>
      <c r="H304" s="52"/>
      <c r="I304" s="52"/>
    </row>
    <row r="305" spans="1:9" x14ac:dyDescent="0.25">
      <c r="A305" s="52"/>
      <c r="B305" s="52"/>
      <c r="C305" s="64" t="s">
        <v>103</v>
      </c>
      <c r="D305" s="68">
        <v>206</v>
      </c>
      <c r="E305" s="64"/>
      <c r="F305" s="64"/>
      <c r="G305" s="64">
        <f t="shared" si="13"/>
        <v>0</v>
      </c>
      <c r="H305" s="52"/>
      <c r="I305" s="52"/>
    </row>
    <row r="306" spans="1:9" x14ac:dyDescent="0.25">
      <c r="A306" s="52"/>
      <c r="B306" s="52"/>
      <c r="C306" s="64" t="s">
        <v>104</v>
      </c>
      <c r="D306" s="68">
        <v>230</v>
      </c>
      <c r="E306" s="64"/>
      <c r="F306" s="64"/>
      <c r="G306" s="64">
        <f>D306*F306</f>
        <v>0</v>
      </c>
      <c r="H306" s="52"/>
      <c r="I306" s="52"/>
    </row>
    <row r="307" spans="1:9" x14ac:dyDescent="0.25">
      <c r="A307" s="52"/>
      <c r="B307" s="52"/>
      <c r="C307" s="64" t="s">
        <v>105</v>
      </c>
      <c r="D307" s="68">
        <v>260</v>
      </c>
      <c r="E307" s="64"/>
      <c r="F307" s="64"/>
      <c r="G307" s="64">
        <f t="shared" si="13"/>
        <v>0</v>
      </c>
      <c r="H307" s="52"/>
      <c r="I307" s="52"/>
    </row>
    <row r="308" spans="1:9" x14ac:dyDescent="0.25">
      <c r="A308" s="52"/>
      <c r="B308" s="52"/>
      <c r="C308" s="64" t="s">
        <v>106</v>
      </c>
      <c r="D308" s="68">
        <v>321</v>
      </c>
      <c r="E308" s="64"/>
      <c r="F308" s="64"/>
      <c r="G308" s="64">
        <f t="shared" si="13"/>
        <v>0</v>
      </c>
      <c r="H308" s="52"/>
      <c r="I308" s="52"/>
    </row>
    <row r="309" spans="1:9" x14ac:dyDescent="0.25">
      <c r="A309" s="52"/>
      <c r="B309" s="52"/>
      <c r="C309" s="64" t="s">
        <v>107</v>
      </c>
      <c r="D309" s="68">
        <v>350</v>
      </c>
      <c r="E309" s="64"/>
      <c r="F309" s="64"/>
      <c r="G309" s="64">
        <f t="shared" si="13"/>
        <v>0</v>
      </c>
      <c r="H309" s="52"/>
      <c r="I309" s="52"/>
    </row>
    <row r="310" spans="1:9" x14ac:dyDescent="0.25">
      <c r="A310" s="52"/>
      <c r="B310" s="52"/>
      <c r="C310" s="64" t="s">
        <v>108</v>
      </c>
      <c r="D310" s="68">
        <v>385</v>
      </c>
      <c r="E310" s="64"/>
      <c r="F310" s="64"/>
      <c r="G310" s="64">
        <f t="shared" si="13"/>
        <v>0</v>
      </c>
      <c r="H310" s="52"/>
      <c r="I310" s="52"/>
    </row>
    <row r="311" spans="1:9" ht="15.75" thickBot="1" x14ac:dyDescent="0.3">
      <c r="A311" s="52"/>
      <c r="B311" s="52"/>
      <c r="C311" s="64" t="s">
        <v>109</v>
      </c>
      <c r="D311" s="68">
        <v>420</v>
      </c>
      <c r="E311" s="64"/>
      <c r="F311" s="64"/>
      <c r="G311" s="64">
        <f t="shared" si="13"/>
        <v>0</v>
      </c>
      <c r="H311" s="52"/>
      <c r="I311" s="52"/>
    </row>
    <row r="312" spans="1:9" x14ac:dyDescent="0.25">
      <c r="A312" s="52"/>
      <c r="B312" s="52"/>
      <c r="C312" s="76"/>
      <c r="D312" s="75" t="s">
        <v>74</v>
      </c>
      <c r="E312" s="74"/>
      <c r="F312" s="74"/>
      <c r="G312" s="76">
        <f>SUM(G291:G311)</f>
        <v>0</v>
      </c>
      <c r="H312" s="52"/>
      <c r="I312" s="52"/>
    </row>
    <row r="313" spans="1:9" x14ac:dyDescent="0.25">
      <c r="A313" s="52"/>
      <c r="B313" s="52"/>
      <c r="C313" s="53"/>
      <c r="D313" s="67"/>
      <c r="E313" s="52"/>
      <c r="F313" s="52"/>
      <c r="G313" s="53"/>
      <c r="H313" s="52"/>
      <c r="I313" s="52"/>
    </row>
    <row r="314" spans="1:9" ht="17.25" x14ac:dyDescent="0.4">
      <c r="A314" s="52"/>
      <c r="B314" s="52"/>
      <c r="C314" s="52"/>
      <c r="D314" s="54" t="s">
        <v>149</v>
      </c>
      <c r="E314" s="52"/>
      <c r="F314" s="53"/>
      <c r="G314" s="52"/>
      <c r="H314" s="52"/>
      <c r="I314" s="52"/>
    </row>
    <row r="315" spans="1:9" ht="15.75" thickBot="1" x14ac:dyDescent="0.3">
      <c r="A315" s="52"/>
      <c r="B315" s="52"/>
      <c r="C315" s="60" t="s">
        <v>68</v>
      </c>
      <c r="D315" s="56" t="s">
        <v>69</v>
      </c>
      <c r="E315" s="57"/>
      <c r="F315" s="85" t="s">
        <v>70</v>
      </c>
      <c r="G315" s="56" t="s">
        <v>71</v>
      </c>
      <c r="H315" s="52"/>
      <c r="I315" s="52"/>
    </row>
    <row r="316" spans="1:9" x14ac:dyDescent="0.25">
      <c r="A316" s="52"/>
      <c r="B316" s="52"/>
      <c r="C316" s="86" t="s">
        <v>142</v>
      </c>
      <c r="D316" s="87">
        <v>37</v>
      </c>
      <c r="E316" s="76"/>
      <c r="F316" s="87"/>
      <c r="G316" s="88">
        <f>F316*D316</f>
        <v>0</v>
      </c>
      <c r="H316" s="52"/>
      <c r="I316" s="52"/>
    </row>
    <row r="317" spans="1:9" x14ac:dyDescent="0.25">
      <c r="A317" s="52"/>
      <c r="B317" s="52"/>
      <c r="C317" s="89" t="s">
        <v>145</v>
      </c>
      <c r="D317" s="64">
        <v>45</v>
      </c>
      <c r="E317" s="53"/>
      <c r="F317" s="64">
        <v>2</v>
      </c>
      <c r="G317" s="90">
        <f>F317*D317</f>
        <v>90</v>
      </c>
      <c r="H317" s="52"/>
      <c r="I317" s="52"/>
    </row>
    <row r="318" spans="1:9" x14ac:dyDescent="0.25">
      <c r="A318" s="52"/>
      <c r="B318" s="52"/>
      <c r="C318" s="89" t="s">
        <v>150</v>
      </c>
      <c r="D318" s="64">
        <v>57</v>
      </c>
      <c r="E318" s="53"/>
      <c r="F318" s="64"/>
      <c r="G318" s="90">
        <f>F318*D318</f>
        <v>0</v>
      </c>
      <c r="H318" s="52"/>
      <c r="I318" s="52"/>
    </row>
    <row r="319" spans="1:9" ht="15.75" thickBot="1" x14ac:dyDescent="0.3">
      <c r="A319" s="52"/>
      <c r="B319" s="52"/>
      <c r="C319" s="91" t="s">
        <v>151</v>
      </c>
      <c r="D319" s="73">
        <v>63</v>
      </c>
      <c r="E319" s="92"/>
      <c r="F319" s="73">
        <v>4</v>
      </c>
      <c r="G319" s="93">
        <f>F319*D319</f>
        <v>252</v>
      </c>
      <c r="H319" s="52"/>
      <c r="I319" s="52"/>
    </row>
    <row r="320" spans="1:9" x14ac:dyDescent="0.25">
      <c r="A320" s="52"/>
      <c r="B320" s="52"/>
      <c r="C320" s="53"/>
      <c r="D320" s="67" t="s">
        <v>74</v>
      </c>
      <c r="E320" s="52"/>
      <c r="F320" s="52"/>
      <c r="G320" s="53">
        <f>SUM(G316:G319)</f>
        <v>342</v>
      </c>
      <c r="H320" s="52"/>
      <c r="I320" s="52"/>
    </row>
    <row r="321" spans="1:9" x14ac:dyDescent="0.25">
      <c r="A321" s="52"/>
      <c r="B321" s="52"/>
      <c r="C321" s="53"/>
      <c r="D321" s="67"/>
      <c r="E321" s="52"/>
      <c r="F321" s="52"/>
      <c r="G321" s="53"/>
      <c r="H321" s="52"/>
      <c r="I321" s="52"/>
    </row>
    <row r="322" spans="1:9" x14ac:dyDescent="0.25">
      <c r="A322" s="52"/>
      <c r="B322" s="52"/>
      <c r="C322" s="52"/>
      <c r="D322" s="67"/>
      <c r="E322" s="52"/>
      <c r="F322" s="52"/>
      <c r="G322" s="53"/>
      <c r="H322" s="52"/>
      <c r="I322" s="52"/>
    </row>
    <row r="323" spans="1:9" x14ac:dyDescent="0.25">
      <c r="A323" s="52"/>
      <c r="B323" s="52"/>
      <c r="C323" s="52"/>
      <c r="D323" s="67" t="s">
        <v>152</v>
      </c>
      <c r="E323" s="52"/>
      <c r="F323" s="52"/>
      <c r="G323" s="53">
        <f>SUM(G282,G248,G45,G88,G102,G116,G130,G144,G158,G172,G187,G201,G210,G224,G287,G312,G320)</f>
        <v>11702</v>
      </c>
      <c r="H323" s="52"/>
      <c r="I323" s="52"/>
    </row>
    <row r="324" spans="1:9" x14ac:dyDescent="0.25">
      <c r="A324" s="52"/>
      <c r="B324" s="52"/>
      <c r="C324" s="52"/>
      <c r="D324" s="52"/>
      <c r="E324" s="52"/>
      <c r="F324" s="52"/>
      <c r="G324" s="52"/>
      <c r="H324" s="52"/>
      <c r="I324" s="52"/>
    </row>
    <row r="325" spans="1:9" x14ac:dyDescent="0.25">
      <c r="A325" s="52"/>
      <c r="B325" s="52"/>
      <c r="C325" s="52"/>
      <c r="D325" s="53" t="s">
        <v>153</v>
      </c>
      <c r="E325" s="52"/>
      <c r="F325" s="52"/>
      <c r="G325" s="53">
        <f>G323/2000</f>
        <v>5.851</v>
      </c>
      <c r="H325" s="52"/>
      <c r="I325" s="52"/>
    </row>
  </sheetData>
  <mergeCells count="16">
    <mergeCell ref="B48:C48"/>
    <mergeCell ref="D48:D49"/>
    <mergeCell ref="E48:E49"/>
    <mergeCell ref="F48:F49"/>
    <mergeCell ref="G48:G49"/>
    <mergeCell ref="B175:B176"/>
    <mergeCell ref="C175:D175"/>
    <mergeCell ref="E175:E176"/>
    <mergeCell ref="F175:F176"/>
    <mergeCell ref="G175:G176"/>
    <mergeCell ref="H9:I9"/>
    <mergeCell ref="B2:C2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UNIT 1</vt:lpstr>
      <vt:lpstr>Sewer Depth</vt:lpstr>
      <vt:lpstr>FITTINGS</vt:lpstr>
      <vt:lpstr>'UNIT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Duano, E.I.T.</dc:creator>
  <cp:lastModifiedBy>Theodore Duano, E.I.T.</cp:lastModifiedBy>
  <cp:lastPrinted>2025-05-01T00:12:07Z</cp:lastPrinted>
  <dcterms:created xsi:type="dcterms:W3CDTF">2019-05-24T00:55:17Z</dcterms:created>
  <dcterms:modified xsi:type="dcterms:W3CDTF">2025-05-01T00:12:19Z</dcterms:modified>
</cp:coreProperties>
</file>