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ape-dawson\PD-Legacy\P-Drive\300\02\74\06 Submittals\100% Bid Docs\"/>
    </mc:Choice>
  </mc:AlternateContent>
  <xr:revisionPtr revIDLastSave="0" documentId="13_ncr:1_{E6B7B555-98B0-4EC3-99FD-93F001079D4F}" xr6:coauthVersionLast="47" xr6:coauthVersionMax="47" xr10:uidLastSave="{00000000-0000-0000-0000-000000000000}"/>
  <bookViews>
    <workbookView xWindow="-30828" yWindow="-108" windowWidth="30936" windowHeight="16776" xr2:uid="{C5E0161B-CD4E-4B95-B361-2FE56D04341B}"/>
  </bookViews>
  <sheets>
    <sheet name="Lift Station #3" sheetId="1" r:id="rId1"/>
  </sheets>
  <definedNames>
    <definedName name="_xlnm.Print_Area" localSheetId="0">'Lift Station #3'!$A$1:$I$82</definedName>
    <definedName name="_xlnm.Print_Titles" localSheetId="0">'Lift Station #3'!$1:$3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1" l="1"/>
  <c r="H54" i="1"/>
  <c r="H55" i="1"/>
  <c r="H56" i="1"/>
  <c r="H57" i="1"/>
  <c r="H58" i="1"/>
  <c r="H34" i="1" l="1"/>
  <c r="H67" i="1"/>
  <c r="H41" i="1" l="1"/>
  <c r="H40" i="1"/>
  <c r="H39" i="1"/>
  <c r="H38" i="1"/>
  <c r="H37" i="1"/>
  <c r="H36" i="1"/>
  <c r="H32" i="1"/>
  <c r="H31" i="1"/>
  <c r="H30" i="1"/>
  <c r="H29" i="1"/>
  <c r="H28" i="1"/>
  <c r="H27" i="1"/>
  <c r="H26" i="1"/>
  <c r="H25" i="1"/>
  <c r="H24" i="1"/>
  <c r="H23" i="1"/>
  <c r="H61" i="1"/>
  <c r="H60" i="1"/>
  <c r="H77" i="1"/>
  <c r="H76" i="1"/>
  <c r="H75" i="1"/>
  <c r="H35" i="1"/>
  <c r="H73" i="1"/>
  <c r="E74" i="1" l="1"/>
  <c r="H74" i="1" s="1"/>
  <c r="H79" i="1" s="1"/>
  <c r="E66" i="1"/>
  <c r="H66" i="1" s="1"/>
  <c r="H70" i="1" s="1"/>
  <c r="E59" i="1"/>
  <c r="H59" i="1" s="1"/>
  <c r="H53" i="1"/>
  <c r="E52" i="1"/>
  <c r="H52" i="1" s="1"/>
  <c r="E51" i="1"/>
  <c r="H51" i="1" s="1"/>
  <c r="E50" i="1"/>
  <c r="H50" i="1" s="1"/>
  <c r="E49" i="1"/>
  <c r="H49" i="1" s="1"/>
  <c r="E48" i="1"/>
  <c r="H48" i="1" s="1"/>
  <c r="E47" i="1"/>
  <c r="H47" i="1" s="1"/>
  <c r="E33" i="1"/>
  <c r="H33" i="1" s="1"/>
  <c r="H43" i="1" s="1"/>
  <c r="E46" i="1" l="1"/>
  <c r="H46" i="1" s="1"/>
  <c r="H63" i="1" s="1"/>
  <c r="H81" i="1" s="1"/>
  <c r="G9" i="1" s="1"/>
  <c r="G79" i="1" l="1"/>
</calcChain>
</file>

<file path=xl/sharedStrings.xml><?xml version="1.0" encoding="utf-8"?>
<sst xmlns="http://schemas.openxmlformats.org/spreadsheetml/2006/main" count="118" uniqueCount="78">
  <si>
    <t>SUBTOTAL</t>
  </si>
  <si>
    <t>LS</t>
  </si>
  <si>
    <t xml:space="preserve">AC </t>
  </si>
  <si>
    <t>EA</t>
  </si>
  <si>
    <t>LF</t>
  </si>
  <si>
    <t>SY</t>
  </si>
  <si>
    <t>AMOUNT</t>
  </si>
  <si>
    <t>UNIT 
PRICE</t>
  </si>
  <si>
    <t>QTY</t>
  </si>
  <si>
    <t>UNIT</t>
  </si>
  <si>
    <t>DESCRIPTION</t>
  </si>
  <si>
    <t xml:space="preserve">Authorized Signing Officer, Title </t>
  </si>
  <si>
    <t xml:space="preserve"> </t>
  </si>
  <si>
    <t>SIGNATURES</t>
  </si>
  <si>
    <t>The Undersigned certifies that this Bid is made in good faith, without collusion or connection with any other person, persons, partnership, company, firm, association, or corporation offering Bids on this work, for the following sum or prices to wit:</t>
  </si>
  <si>
    <t>In submitting this Bid, it is understood that this Bid may not be altered or withdrawn for a minimum of 90 calendar days, and that the Owner has reserved the right to reject any and all Bids.</t>
  </si>
  <si>
    <t>The Undersigned proposes to furnish all labor, services, materials, tools and necessary equipment for the construction of various improvements and to perform the work required at the locations set out by the Plans and Specifications, in strict accordance with the Contract Documents.</t>
  </si>
  <si>
    <t>Milestone #2-Final Completion (days):</t>
  </si>
  <si>
    <t>Milestone #1-Substantial Completion (days):</t>
  </si>
  <si>
    <t>City, State, Zip</t>
  </si>
  <si>
    <t>Address</t>
  </si>
  <si>
    <t>BIDDER'S FULL NAME</t>
  </si>
  <si>
    <t>Date</t>
  </si>
  <si>
    <t>UNIT PRICES</t>
  </si>
  <si>
    <t>BASE BID AMOUNT:</t>
  </si>
  <si>
    <t>ITEM NO.</t>
  </si>
  <si>
    <t>MAYFAIR - LIFT STATION #3 AND FORCE MAIN</t>
  </si>
  <si>
    <t>LIFT STATION</t>
  </si>
  <si>
    <t>Stripping and Site Preparation  to Include Clearing, Grubbing, and Grading (Unusable Cleared Material to be Chipped and Hauled Offsite), Complete in Place</t>
  </si>
  <si>
    <t>8-ft Diameter Fiberglass Wet Well and Concrete Slab, Complete in Place</t>
  </si>
  <si>
    <t>Davit Crane and Manual Hoist,  Complete in Place</t>
  </si>
  <si>
    <t>Piping and Valving, Complete in Place</t>
  </si>
  <si>
    <t>Submersible Non-Clog Pumps per Plans and Specifications</t>
  </si>
  <si>
    <t>Electrical Service and Wiring with Pump Control Panel and SCADA,  Complete in Place</t>
  </si>
  <si>
    <t>Emergency Generator and Pad, Complete in Place</t>
  </si>
  <si>
    <t>City of New Braunfels Sanitary Sewer 4-ft Diameter Pre-cast Concrete Manhole</t>
  </si>
  <si>
    <t>1-Inch Freeze-Proof Potable Water Service with Hose Bib and Vacuum Breaker,  Wilkins 375XL RP Backflow Prevention Assembly, Complete in Place</t>
  </si>
  <si>
    <t>1-Inch Water Service Line ASTM B88  Type K Annealed Seamless Copper</t>
  </si>
  <si>
    <t>250-Gallon Vertical, Non-Opaque Polyethylene Tank with fittings per Plans,  Complete in Place</t>
  </si>
  <si>
    <t>Concrete Pavement per Plans and Specifciations</t>
  </si>
  <si>
    <t>3-ft Wide Pedestrian Access Gate w/ D-Bolt, Complete in Place</t>
  </si>
  <si>
    <t>20-ft Wide Automatic Sliding Facility Gate, Complete in Place</t>
  </si>
  <si>
    <t>8-ft Tall Masonry Wall, Complete in Place</t>
  </si>
  <si>
    <t xml:space="preserve">8-Inch Removable Steel Bollard </t>
  </si>
  <si>
    <t>6-Inch Concrete Filled Bollards, Complete in Place</t>
  </si>
  <si>
    <t>6-Inch Removalble Bollard with D-Bolt Anchors, Complete in Place</t>
  </si>
  <si>
    <t>FORCE MAIN AND SANITARY SEWER LINE</t>
  </si>
  <si>
    <t>Trench Safety System</t>
  </si>
  <si>
    <t xml:space="preserve">8-Inch ASTM 2241 SDR 21 Sanitary Sewer Force Main, With Tracer Tape, Open Cut, All Depths, Complete in Place </t>
  </si>
  <si>
    <t xml:space="preserve">18-Inch Steel Encasement Pipe, Min. 0.25" Thickness, Open Cut, All Depths, Complete in Place </t>
  </si>
  <si>
    <t>15-Inch ASTM D3034 SDR 26 PVC Sanitary Sewer Gravity, With Tracer Tape, Open Cut, All Depths, Complete in Place</t>
  </si>
  <si>
    <t>12-Inch ASTM D3034 SDR 26 PVC Sanitary Sewer Gravity, With Tracer Tape, Open Cut, All Depths, Complete in Place</t>
  </si>
  <si>
    <t>8-Inch ASTM D3034 SDR 26 PVC Sanitary Sewer Gravity, With Tracer Tape, Open Cut, All Depths, Complete in Place</t>
  </si>
  <si>
    <t>Ductile Iron Fittings (All Sizes)</t>
  </si>
  <si>
    <t>Ton</t>
  </si>
  <si>
    <t>City of New Braunfels Sanitary Sewer 5-ft Diameter Polymer Concrete Drop Manhole</t>
  </si>
  <si>
    <t>8-Inch Plug Valve and Valve Box, Complete in Place</t>
  </si>
  <si>
    <t>Connection to Existing Manhole</t>
  </si>
  <si>
    <t>Bypass Pumping for 24-Inch Wastewater Line</t>
  </si>
  <si>
    <t>ACCESS ROAD</t>
  </si>
  <si>
    <t>STORM WATER POLLUTION PREVENTION PLAN</t>
  </si>
  <si>
    <t xml:space="preserve">Compliance with the Texas Commission on Environmental Quality’s (TCEQ) Texas Pollutant Discharge Elimination System (TPDES) regulations under the State of Texas General Permit No. TXR150000, including Storm Water Pollution Prevention Plan (SWPPP) preparation, filing, installation, maintenance, inspections, reporting, etc. as required by said permit.   </t>
  </si>
  <si>
    <t>Reinforced Filter Fabric Fence, Complete in Place</t>
  </si>
  <si>
    <t>Weed Barrier and 6" Thick TxDOT Grade 1 Crushed Stone Course Aggregate</t>
  </si>
  <si>
    <t>Hydroseeding with Mulch for Erosion Control</t>
  </si>
  <si>
    <t>Rock Berm</t>
  </si>
  <si>
    <t>Stabilized Construction Entrance</t>
  </si>
  <si>
    <t>MAYFAIR - LIFT STATION #3 AND FORCE MAIN - BASE BID:</t>
  </si>
  <si>
    <t>CY</t>
  </si>
  <si>
    <t>6" Cement Treated Subgrade</t>
  </si>
  <si>
    <t>Extra Depth Pre-cast Concrete Manhole, 4-ft Dia.</t>
  </si>
  <si>
    <t>VF</t>
  </si>
  <si>
    <t>Extra Depth Pre-cast Polymer Conncrete Drop Manhole, 5-ft Dia.</t>
  </si>
  <si>
    <t>City of New Braunfels Sanitary Sewer 6-ft Diameter Pre-cast Polymer Concrete Manhole</t>
  </si>
  <si>
    <t>Extra Depth Pre-cast Polymer Concrete Manhole, 6-ft Dia.</t>
  </si>
  <si>
    <t>Gravel Access Road per Plans and Specifications</t>
  </si>
  <si>
    <t>Drainage Excavation</t>
  </si>
  <si>
    <t>Stockpile Excess 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</si>
</sst>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
    <numFmt numFmtId="165" formatCode="#,##0.0"/>
    <numFmt numFmtId="166" formatCode="[$-409]mmmm\ d\,\ yyyy;@"/>
    <numFmt numFmtId="167" formatCode="0.0"/>
  </numFmts>
  <fonts count="15" x14ac:knownFonts="1">
    <font>
      <sz val="11"/>
      <color theme="1"/>
      <name val="Calibri"/>
      <family val="2"/>
      <scheme val="minor"/>
    </font>
    <font>
      <sz val="11"/>
      <color theme="1"/>
      <name val="Calibri"/>
      <family val="2"/>
      <scheme val="minor"/>
    </font>
    <font>
      <sz val="11"/>
      <color theme="1"/>
      <name val="Aptos"/>
      <family val="2"/>
    </font>
    <font>
      <sz val="12"/>
      <name val="Aptos"/>
      <family val="2"/>
    </font>
    <font>
      <sz val="12"/>
      <color theme="1"/>
      <name val="Aptos"/>
      <family val="2"/>
    </font>
    <font>
      <b/>
      <sz val="12"/>
      <color theme="1"/>
      <name val="Aptos"/>
      <family val="2"/>
    </font>
    <font>
      <sz val="10"/>
      <name val="Arial"/>
      <family val="2"/>
    </font>
    <font>
      <sz val="20"/>
      <color theme="1"/>
      <name val="Aptos"/>
      <family val="2"/>
    </font>
    <font>
      <b/>
      <sz val="20"/>
      <color theme="1"/>
      <name val="Aptos"/>
      <family val="2"/>
    </font>
    <font>
      <b/>
      <sz val="11"/>
      <name val="Aptos"/>
      <family val="2"/>
    </font>
    <font>
      <sz val="11"/>
      <name val="Aptos"/>
      <family val="2"/>
    </font>
    <font>
      <sz val="10"/>
      <color theme="1"/>
      <name val="Aptos"/>
      <family val="2"/>
    </font>
    <font>
      <b/>
      <sz val="14"/>
      <color theme="1"/>
      <name val="Aptos"/>
      <family val="2"/>
    </font>
    <font>
      <sz val="11"/>
      <name val="Arial"/>
      <family val="2"/>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hair">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hair">
        <color indexed="64"/>
      </top>
      <bottom/>
      <diagonal/>
    </border>
    <border>
      <left/>
      <right/>
      <top style="hair">
        <color indexed="64"/>
      </top>
      <bottom style="hair">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cellStyleXfs>
  <cellXfs count="116">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horizontal="right"/>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7" fillId="0" borderId="0" xfId="0" applyFont="1"/>
    <xf numFmtId="0" fontId="4" fillId="0" borderId="0" xfId="0" applyFont="1" applyAlignment="1">
      <alignment horizontal="right"/>
    </xf>
    <xf numFmtId="0" fontId="5" fillId="0" borderId="0" xfId="0" applyFont="1" applyAlignment="1">
      <alignment horizontal="right"/>
    </xf>
    <xf numFmtId="0" fontId="4" fillId="0" borderId="4" xfId="0" applyFont="1" applyBorder="1"/>
    <xf numFmtId="0" fontId="4" fillId="0" borderId="2" xfId="0" applyFont="1" applyBorder="1"/>
    <xf numFmtId="0" fontId="4" fillId="0" borderId="5" xfId="0" applyFont="1" applyBorder="1" applyAlignment="1" applyProtection="1">
      <alignment horizontal="left"/>
      <protection locked="0"/>
    </xf>
    <xf numFmtId="0" fontId="4" fillId="0" borderId="0" xfId="0" applyFont="1" applyAlignment="1" applyProtection="1">
      <alignment horizontal="left"/>
      <protection locked="0"/>
    </xf>
    <xf numFmtId="0" fontId="9" fillId="0" borderId="0" xfId="0" applyFont="1" applyAlignment="1">
      <alignment horizontal="right"/>
    </xf>
    <xf numFmtId="44" fontId="9" fillId="0" borderId="0" xfId="2" applyFont="1" applyFill="1" applyBorder="1" applyAlignment="1" applyProtection="1">
      <alignment horizontal="right"/>
    </xf>
    <xf numFmtId="44" fontId="9" fillId="0" borderId="0" xfId="2" applyFont="1" applyFill="1" applyBorder="1" applyAlignment="1" applyProtection="1">
      <alignment horizontal="left" shrinkToFit="1"/>
    </xf>
    <xf numFmtId="0" fontId="9" fillId="2" borderId="0" xfId="0" applyFont="1" applyFill="1" applyAlignment="1">
      <alignment horizontal="right"/>
    </xf>
    <xf numFmtId="0" fontId="9" fillId="0" borderId="0" xfId="0" applyFont="1"/>
    <xf numFmtId="164" fontId="11" fillId="0" borderId="0" xfId="0" applyNumberFormat="1" applyFont="1" applyAlignment="1">
      <alignment horizontal="center" vertical="top"/>
    </xf>
    <xf numFmtId="0" fontId="4" fillId="0" borderId="0" xfId="0" applyFont="1" applyAlignment="1">
      <alignment vertical="top"/>
    </xf>
    <xf numFmtId="0" fontId="4" fillId="0" borderId="0" xfId="0" applyFont="1" applyAlignment="1">
      <alignment horizontal="left" vertical="top" wrapText="1"/>
    </xf>
    <xf numFmtId="0" fontId="4" fillId="0" borderId="5" xfId="0" applyFont="1" applyBorder="1"/>
    <xf numFmtId="0" fontId="9" fillId="0" borderId="0" xfId="0" applyFont="1" applyAlignment="1">
      <alignment horizontal="center"/>
    </xf>
    <xf numFmtId="0" fontId="9" fillId="0" borderId="0" xfId="0" applyFont="1" applyAlignment="1">
      <alignment horizontal="center" wrapText="1"/>
    </xf>
    <xf numFmtId="0" fontId="10" fillId="0" borderId="2" xfId="0" applyFont="1" applyBorder="1" applyAlignment="1">
      <alignment vertical="center"/>
    </xf>
    <xf numFmtId="0" fontId="10" fillId="0" borderId="2" xfId="0" applyFont="1" applyBorder="1" applyAlignment="1">
      <alignment horizontal="center" vertical="center"/>
    </xf>
    <xf numFmtId="164" fontId="10" fillId="0" borderId="0" xfId="0" quotePrefix="1" applyNumberFormat="1" applyFont="1" applyAlignment="1">
      <alignment horizontal="center"/>
    </xf>
    <xf numFmtId="0" fontId="10" fillId="0" borderId="0" xfId="0" applyFont="1"/>
    <xf numFmtId="0" fontId="10" fillId="0" borderId="0" xfId="0" applyFont="1" applyAlignment="1">
      <alignment horizontal="center"/>
    </xf>
    <xf numFmtId="3" fontId="2" fillId="0" borderId="0" xfId="0" applyNumberFormat="1" applyFont="1" applyAlignment="1">
      <alignment horizontal="center"/>
    </xf>
    <xf numFmtId="44" fontId="10" fillId="0" borderId="0" xfId="0" applyNumberFormat="1" applyFont="1" applyProtection="1">
      <protection locked="0"/>
    </xf>
    <xf numFmtId="44" fontId="10" fillId="0" borderId="0" xfId="0" applyNumberFormat="1" applyFont="1"/>
    <xf numFmtId="3" fontId="10" fillId="0" borderId="0" xfId="0" applyNumberFormat="1" applyFont="1" applyAlignment="1">
      <alignment horizontal="center"/>
    </xf>
    <xf numFmtId="44" fontId="10" fillId="0" borderId="1" xfId="0" applyNumberFormat="1" applyFont="1" applyBorder="1" applyProtection="1">
      <protection locked="0"/>
    </xf>
    <xf numFmtId="44" fontId="10" fillId="0" borderId="1" xfId="0" applyNumberFormat="1" applyFont="1" applyBorder="1"/>
    <xf numFmtId="164" fontId="10" fillId="0" borderId="0" xfId="0" applyNumberFormat="1" applyFont="1" applyAlignment="1">
      <alignment horizontal="left"/>
    </xf>
    <xf numFmtId="0" fontId="10" fillId="0" borderId="0" xfId="0" applyFont="1" applyAlignment="1">
      <alignment horizontal="right"/>
    </xf>
    <xf numFmtId="0" fontId="9" fillId="0" borderId="2" xfId="0" applyFont="1" applyBorder="1" applyAlignment="1">
      <alignment vertical="center"/>
    </xf>
    <xf numFmtId="3" fontId="2" fillId="0" borderId="2" xfId="0" applyNumberFormat="1" applyFont="1" applyBorder="1" applyAlignment="1">
      <alignment horizontal="center" vertical="center"/>
    </xf>
    <xf numFmtId="44" fontId="10" fillId="0" borderId="2" xfId="0" applyNumberFormat="1" applyFont="1" applyBorder="1" applyAlignment="1">
      <alignment vertical="center"/>
    </xf>
    <xf numFmtId="4" fontId="2" fillId="0" borderId="0" xfId="0" applyNumberFormat="1" applyFont="1"/>
    <xf numFmtId="0" fontId="10" fillId="0" borderId="0" xfId="3" applyFont="1"/>
    <xf numFmtId="0" fontId="10" fillId="0" borderId="0" xfId="3" applyFont="1" applyAlignment="1">
      <alignment horizontal="center"/>
    </xf>
    <xf numFmtId="3" fontId="2" fillId="0" borderId="0" xfId="3" applyNumberFormat="1" applyFont="1" applyAlignment="1">
      <alignment horizontal="center"/>
    </xf>
    <xf numFmtId="44" fontId="10" fillId="0" borderId="2" xfId="0" applyNumberFormat="1" applyFont="1" applyBorder="1" applyAlignment="1" applyProtection="1">
      <alignment vertical="center"/>
      <protection locked="0"/>
    </xf>
    <xf numFmtId="44" fontId="10" fillId="0" borderId="0" xfId="0" applyNumberFormat="1" applyFont="1" applyAlignment="1">
      <alignment vertical="center"/>
    </xf>
    <xf numFmtId="44" fontId="2" fillId="0" borderId="0" xfId="0" applyNumberFormat="1" applyFont="1" applyAlignment="1">
      <alignment vertical="center"/>
    </xf>
    <xf numFmtId="0" fontId="0" fillId="0" borderId="0" xfId="0" applyFont="1"/>
    <xf numFmtId="44" fontId="2" fillId="0" borderId="0" xfId="0" applyNumberFormat="1" applyFont="1" applyBorder="1"/>
    <xf numFmtId="0" fontId="2" fillId="0" borderId="0" xfId="0" applyFont="1" applyBorder="1"/>
    <xf numFmtId="44" fontId="10" fillId="0" borderId="6" xfId="0" applyNumberFormat="1" applyFont="1" applyBorder="1"/>
    <xf numFmtId="0" fontId="5" fillId="0" borderId="0" xfId="0" applyFont="1" applyBorder="1" applyAlignment="1">
      <alignment horizontal="right" vertical="center"/>
    </xf>
    <xf numFmtId="0" fontId="2" fillId="0" borderId="0" xfId="0" applyFont="1" applyBorder="1" applyAlignment="1">
      <alignment vertical="center"/>
    </xf>
    <xf numFmtId="164" fontId="10" fillId="0" borderId="0" xfId="0" quotePrefix="1" applyNumberFormat="1" applyFont="1" applyFill="1" applyAlignment="1">
      <alignment horizontal="center"/>
    </xf>
    <xf numFmtId="0" fontId="10" fillId="0" borderId="0" xfId="0" applyFont="1" applyFill="1" applyAlignment="1">
      <alignment horizontal="center"/>
    </xf>
    <xf numFmtId="3" fontId="10" fillId="0" borderId="0" xfId="0" applyNumberFormat="1" applyFont="1" applyFill="1" applyAlignment="1">
      <alignment horizontal="center"/>
    </xf>
    <xf numFmtId="0" fontId="2" fillId="0" borderId="0" xfId="0" applyFont="1" applyFill="1" applyAlignment="1">
      <alignment horizontal="right"/>
    </xf>
    <xf numFmtId="0" fontId="10" fillId="0" borderId="0" xfId="0" applyFont="1" applyBorder="1" applyAlignment="1">
      <alignment horizontal="center"/>
    </xf>
    <xf numFmtId="164" fontId="10" fillId="0" borderId="0" xfId="0" quotePrefix="1" applyNumberFormat="1" applyFont="1" applyBorder="1" applyAlignment="1">
      <alignment horizontal="center"/>
    </xf>
    <xf numFmtId="44" fontId="10" fillId="0" borderId="1" xfId="0" applyNumberFormat="1" applyFont="1" applyBorder="1" applyAlignment="1" applyProtection="1">
      <protection locked="0"/>
    </xf>
    <xf numFmtId="0" fontId="10" fillId="0" borderId="0" xfId="0" applyFont="1" applyAlignment="1"/>
    <xf numFmtId="44" fontId="10" fillId="0" borderId="1" xfId="0" applyNumberFormat="1" applyFont="1" applyBorder="1" applyAlignment="1"/>
    <xf numFmtId="0" fontId="2" fillId="0" borderId="0" xfId="0" applyFont="1" applyAlignment="1"/>
    <xf numFmtId="44" fontId="10" fillId="0" borderId="7" xfId="0" applyNumberFormat="1" applyFont="1" applyBorder="1" applyAlignment="1" applyProtection="1">
      <protection locked="0"/>
    </xf>
    <xf numFmtId="164" fontId="10" fillId="0" borderId="5" xfId="0" quotePrefix="1" applyNumberFormat="1" applyFont="1" applyBorder="1" applyAlignment="1">
      <alignment horizontal="center" vertical="center"/>
    </xf>
    <xf numFmtId="0" fontId="10" fillId="0" borderId="0" xfId="0" applyFont="1" applyAlignment="1">
      <alignment horizontal="left" wrapText="1"/>
    </xf>
    <xf numFmtId="0" fontId="10" fillId="0" borderId="0" xfId="0" applyFont="1" applyAlignment="1">
      <alignment horizontal="center" wrapText="1"/>
    </xf>
    <xf numFmtId="164" fontId="10" fillId="0" borderId="0" xfId="0" quotePrefix="1" applyNumberFormat="1" applyFont="1" applyBorder="1" applyAlignment="1">
      <alignment horizontal="center" vertical="center"/>
    </xf>
    <xf numFmtId="1" fontId="10" fillId="0" borderId="0" xfId="0" applyNumberFormat="1" applyFont="1" applyAlignment="1">
      <alignment horizontal="center"/>
    </xf>
    <xf numFmtId="44" fontId="10" fillId="0" borderId="1" xfId="0" applyNumberFormat="1" applyFont="1" applyBorder="1" applyAlignment="1" applyProtection="1">
      <alignment vertical="center"/>
      <protection locked="0"/>
    </xf>
    <xf numFmtId="0" fontId="10" fillId="0" borderId="0" xfId="0" applyFont="1" applyAlignment="1">
      <alignment vertical="center"/>
    </xf>
    <xf numFmtId="44" fontId="10" fillId="0" borderId="1" xfId="0" applyNumberFormat="1" applyFont="1" applyBorder="1" applyAlignment="1">
      <alignment vertical="center"/>
    </xf>
    <xf numFmtId="0" fontId="0" fillId="0" borderId="0" xfId="0" applyFont="1" applyAlignment="1">
      <alignment vertical="center"/>
    </xf>
    <xf numFmtId="0" fontId="10" fillId="0" borderId="0" xfId="0" applyFont="1" applyAlignment="1">
      <alignment horizontal="center" vertical="center" wrapText="1"/>
    </xf>
    <xf numFmtId="0" fontId="0" fillId="0" borderId="0" xfId="0" applyFont="1" applyAlignment="1"/>
    <xf numFmtId="167" fontId="10" fillId="0" borderId="0" xfId="0" applyNumberFormat="1" applyFont="1" applyAlignment="1">
      <alignment horizontal="center"/>
    </xf>
    <xf numFmtId="1" fontId="0" fillId="0" borderId="0" xfId="0" applyNumberFormat="1" applyFont="1" applyBorder="1" applyAlignment="1">
      <alignment horizontal="center"/>
    </xf>
    <xf numFmtId="0" fontId="9" fillId="0" borderId="2" xfId="0" applyFont="1" applyBorder="1" applyAlignment="1">
      <alignment horizontal="left" vertical="center"/>
    </xf>
    <xf numFmtId="0" fontId="13" fillId="0" borderId="0" xfId="0" applyFont="1" applyFill="1" applyAlignment="1">
      <alignment horizontal="left" vertical="center"/>
    </xf>
    <xf numFmtId="1" fontId="10" fillId="0" borderId="0" xfId="0" applyNumberFormat="1" applyFont="1" applyAlignment="1">
      <alignment horizontal="center" vertical="center"/>
    </xf>
    <xf numFmtId="0" fontId="10" fillId="0" borderId="0" xfId="0" applyFont="1" applyAlignment="1">
      <alignment horizontal="center" vertical="center"/>
    </xf>
    <xf numFmtId="4" fontId="2" fillId="0" borderId="0" xfId="0" applyNumberFormat="1" applyFont="1" applyAlignment="1">
      <alignment vertical="center"/>
    </xf>
    <xf numFmtId="0" fontId="10" fillId="0" borderId="0" xfId="0" applyFont="1" applyAlignment="1">
      <alignment horizontal="right" vertical="center"/>
    </xf>
    <xf numFmtId="3" fontId="2" fillId="0" borderId="0" xfId="0" applyNumberFormat="1" applyFont="1" applyAlignment="1">
      <alignment horizontal="center" vertical="center"/>
    </xf>
    <xf numFmtId="44" fontId="10" fillId="0" borderId="0" xfId="0" applyNumberFormat="1" applyFont="1" applyBorder="1" applyAlignment="1">
      <alignment vertical="center"/>
    </xf>
    <xf numFmtId="44" fontId="10" fillId="0" borderId="1" xfId="0" applyNumberFormat="1" applyFont="1" applyBorder="1" applyAlignment="1" applyProtection="1">
      <alignment vertical="center"/>
    </xf>
    <xf numFmtId="0" fontId="4" fillId="0" borderId="3" xfId="0" applyFont="1" applyBorder="1" applyAlignment="1">
      <alignment vertical="center"/>
    </xf>
    <xf numFmtId="44" fontId="4" fillId="0" borderId="3" xfId="0" applyNumberFormat="1" applyFont="1" applyBorder="1"/>
    <xf numFmtId="0" fontId="14" fillId="0" borderId="0" xfId="0" applyFont="1"/>
    <xf numFmtId="0" fontId="10" fillId="0" borderId="5" xfId="0" applyFont="1" applyBorder="1" applyAlignment="1">
      <alignment horizontal="left" wrapText="1"/>
    </xf>
    <xf numFmtId="0" fontId="10" fillId="0" borderId="5" xfId="0" applyFont="1" applyBorder="1" applyAlignment="1">
      <alignment horizontal="center" wrapText="1"/>
    </xf>
    <xf numFmtId="3" fontId="10" fillId="0" borderId="5" xfId="0" applyNumberFormat="1" applyFont="1" applyBorder="1" applyAlignment="1">
      <alignment horizontal="center"/>
    </xf>
    <xf numFmtId="44" fontId="2" fillId="0" borderId="0" xfId="0" applyNumberFormat="1" applyFont="1" applyBorder="1" applyAlignment="1"/>
    <xf numFmtId="165" fontId="10" fillId="0" borderId="0" xfId="0" applyNumberFormat="1" applyFont="1" applyAlignment="1">
      <alignment horizontal="center"/>
    </xf>
    <xf numFmtId="3" fontId="10" fillId="0" borderId="0" xfId="1" applyNumberFormat="1" applyFont="1" applyFill="1" applyBorder="1" applyAlignment="1">
      <alignment horizontal="center"/>
    </xf>
    <xf numFmtId="164" fontId="10" fillId="0" borderId="5" xfId="0" quotePrefix="1" applyNumberFormat="1" applyFont="1" applyBorder="1" applyAlignment="1">
      <alignment horizontal="center"/>
    </xf>
    <xf numFmtId="0" fontId="4" fillId="0" borderId="2" xfId="0" applyFont="1" applyBorder="1" applyAlignment="1" applyProtection="1">
      <alignment horizontal="left"/>
      <protection locked="0"/>
    </xf>
    <xf numFmtId="0" fontId="10" fillId="0" borderId="4" xfId="0" applyFont="1" applyBorder="1" applyAlignment="1" applyProtection="1">
      <alignment horizontal="center"/>
      <protection locked="0"/>
    </xf>
    <xf numFmtId="44" fontId="10" fillId="0" borderId="4" xfId="2" applyFont="1" applyFill="1" applyBorder="1" applyAlignment="1" applyProtection="1">
      <alignment horizontal="left" shrinkToFit="1"/>
    </xf>
    <xf numFmtId="0" fontId="4" fillId="0" borderId="4" xfId="0" applyFont="1" applyBorder="1" applyAlignment="1" applyProtection="1">
      <alignment horizontal="left"/>
      <protection locked="0"/>
    </xf>
    <xf numFmtId="0" fontId="8" fillId="0" borderId="0" xfId="0" applyFont="1" applyAlignment="1">
      <alignment horizontal="center"/>
    </xf>
    <xf numFmtId="166" fontId="4" fillId="0" borderId="4" xfId="0" applyNumberFormat="1" applyFont="1" applyBorder="1" applyAlignment="1" applyProtection="1">
      <alignment horizontal="left"/>
      <protection locked="0"/>
    </xf>
    <xf numFmtId="0" fontId="4" fillId="0" borderId="4" xfId="0" applyFont="1" applyBorder="1" applyAlignment="1" applyProtection="1">
      <alignment horizontal="center"/>
      <protection locked="0"/>
    </xf>
    <xf numFmtId="0" fontId="5" fillId="0" borderId="3" xfId="0" applyFont="1" applyFill="1" applyBorder="1" applyAlignment="1">
      <alignment horizontal="right" vertical="center"/>
    </xf>
    <xf numFmtId="0" fontId="11" fillId="0" borderId="0" xfId="0" applyFont="1" applyAlignment="1">
      <alignment horizontal="justify" vertical="top" wrapText="1"/>
    </xf>
    <xf numFmtId="0" fontId="10" fillId="0" borderId="2" xfId="0" applyFont="1" applyBorder="1" applyAlignment="1" applyProtection="1">
      <alignment horizontal="center"/>
      <protection locked="0"/>
    </xf>
    <xf numFmtId="0" fontId="11" fillId="0" borderId="0" xfId="0" applyFont="1" applyAlignment="1">
      <alignment horizontal="justify" vertical="top"/>
    </xf>
    <xf numFmtId="0" fontId="12" fillId="0" borderId="0" xfId="0" applyFont="1" applyAlignment="1">
      <alignment horizontal="left"/>
    </xf>
    <xf numFmtId="164" fontId="9" fillId="0" borderId="2" xfId="0" applyNumberFormat="1" applyFont="1" applyBorder="1" applyAlignment="1">
      <alignment horizontal="left" vertical="center"/>
    </xf>
    <xf numFmtId="0" fontId="10" fillId="0" borderId="0" xfId="0" applyFont="1" applyAlignment="1">
      <alignment horizontal="left" vertical="center" wrapText="1"/>
    </xf>
    <xf numFmtId="3" fontId="10" fillId="0" borderId="0" xfId="0" applyNumberFormat="1" applyFont="1" applyAlignment="1">
      <alignment horizontal="center" vertical="center"/>
    </xf>
    <xf numFmtId="44" fontId="2" fillId="0" borderId="0" xfId="0" applyNumberFormat="1" applyFont="1" applyBorder="1" applyAlignment="1">
      <alignment vertical="center"/>
    </xf>
    <xf numFmtId="165" fontId="10" fillId="0" borderId="0" xfId="0" applyNumberFormat="1" applyFont="1" applyAlignment="1">
      <alignment horizontal="center" vertical="center"/>
    </xf>
  </cellXfs>
  <cellStyles count="4">
    <cellStyle name="Comma" xfId="1" builtinId="3"/>
    <cellStyle name="Currency" xfId="2" builtinId="4"/>
    <cellStyle name="Normal" xfId="0" builtinId="0"/>
    <cellStyle name="Normal 3" xfId="3" xr:uid="{F30D84F2-6CF0-4ED7-B1BB-C9205B5137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720FA-9AEA-43B7-A7EF-57A6D45A136C}">
  <sheetPr>
    <pageSetUpPr fitToPage="1"/>
  </sheetPr>
  <dimension ref="A1:I82"/>
  <sheetViews>
    <sheetView tabSelected="1" topLeftCell="A56" zoomScale="85" zoomScaleNormal="85" zoomScaleSheetLayoutView="115" workbookViewId="0">
      <selection activeCell="N56" sqref="N56"/>
    </sheetView>
  </sheetViews>
  <sheetFormatPr defaultRowHeight="14.4" x14ac:dyDescent="0.3"/>
  <cols>
    <col min="1" max="1" width="3.5546875" customWidth="1"/>
    <col min="2" max="2" width="6" customWidth="1"/>
    <col min="3" max="3" width="76.88671875" customWidth="1"/>
    <col min="4" max="4" width="8.21875" customWidth="1"/>
    <col min="5" max="5" width="9.5546875" customWidth="1"/>
    <col min="6" max="6" width="22.21875" customWidth="1"/>
    <col min="7" max="7" width="2" customWidth="1"/>
    <col min="8" max="8" width="20.5546875" customWidth="1"/>
    <col min="9" max="9" width="5.77734375" bestFit="1" customWidth="1"/>
  </cols>
  <sheetData>
    <row r="1" spans="1:9" ht="25.8" x14ac:dyDescent="0.5">
      <c r="A1" s="9"/>
      <c r="B1" s="103" t="s">
        <v>26</v>
      </c>
      <c r="C1" s="103"/>
      <c r="D1" s="103"/>
      <c r="E1" s="103"/>
      <c r="F1" s="103"/>
      <c r="G1" s="103"/>
      <c r="H1" s="103"/>
      <c r="I1" s="9"/>
    </row>
    <row r="2" spans="1:9" ht="25.8" x14ac:dyDescent="0.5">
      <c r="A2" s="9"/>
      <c r="B2" s="103" t="s">
        <v>23</v>
      </c>
      <c r="C2" s="103"/>
      <c r="D2" s="103"/>
      <c r="E2" s="103"/>
      <c r="F2" s="103"/>
      <c r="G2" s="103"/>
      <c r="H2" s="103"/>
      <c r="I2" s="9"/>
    </row>
    <row r="3" spans="1:9" ht="21.75" customHeight="1" x14ac:dyDescent="0.5">
      <c r="A3" s="9"/>
      <c r="B3" s="103"/>
      <c r="C3" s="103"/>
      <c r="D3" s="103"/>
      <c r="E3" s="103"/>
      <c r="F3" s="103"/>
      <c r="G3" s="103"/>
      <c r="H3" s="103"/>
      <c r="I3" s="9"/>
    </row>
    <row r="4" spans="1:9" ht="24.75" customHeight="1" x14ac:dyDescent="0.3">
      <c r="A4" s="3"/>
      <c r="B4" s="3"/>
      <c r="C4" s="10" t="s">
        <v>22</v>
      </c>
      <c r="D4" s="104"/>
      <c r="E4" s="104"/>
      <c r="F4" s="104"/>
      <c r="G4" s="3"/>
      <c r="H4" s="3"/>
      <c r="I4" s="3"/>
    </row>
    <row r="5" spans="1:9" ht="24.75" customHeight="1" x14ac:dyDescent="0.3">
      <c r="A5" s="3"/>
      <c r="B5" s="3"/>
      <c r="C5" s="11" t="s">
        <v>21</v>
      </c>
      <c r="D5" s="105"/>
      <c r="E5" s="105"/>
      <c r="F5" s="105"/>
      <c r="G5" s="105"/>
      <c r="H5" s="105"/>
      <c r="I5" s="3"/>
    </row>
    <row r="6" spans="1:9" ht="24.75" customHeight="1" x14ac:dyDescent="0.3">
      <c r="A6" s="3"/>
      <c r="B6" s="3"/>
      <c r="C6" s="10" t="s">
        <v>20</v>
      </c>
      <c r="D6" s="102"/>
      <c r="E6" s="102"/>
      <c r="F6" s="102"/>
      <c r="G6" s="12"/>
      <c r="H6" s="12"/>
      <c r="I6" s="3"/>
    </row>
    <row r="7" spans="1:9" ht="24.75" customHeight="1" x14ac:dyDescent="0.3">
      <c r="A7" s="3"/>
      <c r="B7" s="3"/>
      <c r="C7" s="10" t="s">
        <v>19</v>
      </c>
      <c r="D7" s="99"/>
      <c r="E7" s="99"/>
      <c r="F7" s="99"/>
      <c r="G7" s="13"/>
      <c r="H7" s="13"/>
      <c r="I7" s="3"/>
    </row>
    <row r="8" spans="1:9" ht="15.75" customHeight="1" x14ac:dyDescent="0.3">
      <c r="A8" s="3"/>
      <c r="B8" s="3"/>
      <c r="C8" s="10"/>
      <c r="D8" s="14"/>
      <c r="E8" s="14"/>
      <c r="F8" s="15"/>
      <c r="G8" s="3"/>
      <c r="H8" s="3"/>
      <c r="I8" s="3"/>
    </row>
    <row r="9" spans="1:9" s="50" customFormat="1" ht="21.75" customHeight="1" x14ac:dyDescent="0.3">
      <c r="A9" s="1"/>
      <c r="B9" s="1"/>
      <c r="C9" s="16" t="s">
        <v>18</v>
      </c>
      <c r="D9" s="100"/>
      <c r="E9" s="100"/>
      <c r="F9" s="17" t="s">
        <v>24</v>
      </c>
      <c r="G9" s="101">
        <f>SUM(H81)</f>
        <v>0</v>
      </c>
      <c r="H9" s="101"/>
      <c r="I9" s="1"/>
    </row>
    <row r="10" spans="1:9" s="50" customFormat="1" ht="21.75" customHeight="1" x14ac:dyDescent="0.3">
      <c r="A10" s="1"/>
      <c r="B10" s="1"/>
      <c r="C10" s="16" t="s">
        <v>17</v>
      </c>
      <c r="D10" s="108"/>
      <c r="E10" s="108"/>
      <c r="F10" s="17"/>
      <c r="G10" s="18"/>
      <c r="H10" s="18"/>
      <c r="I10" s="1"/>
    </row>
    <row r="11" spans="1:9" ht="15.75" customHeight="1" x14ac:dyDescent="0.3">
      <c r="A11" s="1"/>
      <c r="B11" s="1"/>
      <c r="C11" s="19"/>
      <c r="D11" s="20"/>
      <c r="E11" s="20"/>
      <c r="F11" s="17"/>
      <c r="G11" s="18"/>
      <c r="H11" s="18"/>
      <c r="I11" s="1"/>
    </row>
    <row r="12" spans="1:9" ht="31.95" customHeight="1" x14ac:dyDescent="0.3">
      <c r="A12" s="21">
        <v>1</v>
      </c>
      <c r="B12" s="107" t="s">
        <v>16</v>
      </c>
      <c r="C12" s="109"/>
      <c r="D12" s="109"/>
      <c r="E12" s="109"/>
      <c r="F12" s="109"/>
      <c r="G12" s="109"/>
      <c r="H12" s="109"/>
      <c r="I12" s="109"/>
    </row>
    <row r="13" spans="1:9" ht="30.75" customHeight="1" x14ac:dyDescent="0.3">
      <c r="A13" s="21">
        <v>2</v>
      </c>
      <c r="B13" s="107" t="s">
        <v>15</v>
      </c>
      <c r="C13" s="107"/>
      <c r="D13" s="107"/>
      <c r="E13" s="107"/>
      <c r="F13" s="107"/>
      <c r="G13" s="107"/>
      <c r="H13" s="107"/>
      <c r="I13" s="107"/>
    </row>
    <row r="14" spans="1:9" ht="31.2" customHeight="1" x14ac:dyDescent="0.3">
      <c r="A14" s="21">
        <v>3</v>
      </c>
      <c r="B14" s="107" t="s">
        <v>14</v>
      </c>
      <c r="C14" s="107"/>
      <c r="D14" s="107"/>
      <c r="E14" s="107"/>
      <c r="F14" s="107"/>
      <c r="G14" s="107"/>
      <c r="H14" s="107"/>
      <c r="I14" s="107"/>
    </row>
    <row r="15" spans="1:9" ht="17.25" customHeight="1" x14ac:dyDescent="0.3">
      <c r="A15" s="22"/>
      <c r="B15" s="23"/>
      <c r="C15" s="23"/>
      <c r="D15" s="23"/>
      <c r="E15" s="23"/>
      <c r="F15" s="23"/>
      <c r="G15" s="23"/>
      <c r="H15" s="23"/>
      <c r="I15" s="23"/>
    </row>
    <row r="16" spans="1:9" ht="18.75" customHeight="1" x14ac:dyDescent="0.3">
      <c r="A16" s="3"/>
      <c r="B16" s="3"/>
      <c r="C16" s="10" t="s">
        <v>13</v>
      </c>
      <c r="D16" s="12"/>
      <c r="E16" s="12"/>
      <c r="F16" s="12"/>
      <c r="G16" s="12"/>
      <c r="H16" s="12"/>
      <c r="I16" s="3"/>
    </row>
    <row r="17" spans="1:9" ht="18.75" customHeight="1" x14ac:dyDescent="0.3">
      <c r="A17" s="3"/>
      <c r="B17" s="3"/>
      <c r="C17" s="3"/>
      <c r="D17" s="24" t="s">
        <v>11</v>
      </c>
      <c r="E17" s="24"/>
      <c r="F17" s="24"/>
      <c r="G17" s="3"/>
      <c r="H17" s="3"/>
      <c r="I17" s="3"/>
    </row>
    <row r="18" spans="1:9" ht="31.95" customHeight="1" x14ac:dyDescent="0.3">
      <c r="A18" s="3"/>
      <c r="B18" s="3"/>
      <c r="C18" s="10" t="s">
        <v>13</v>
      </c>
      <c r="D18" s="12" t="s">
        <v>12</v>
      </c>
      <c r="E18" s="12"/>
      <c r="F18" s="12"/>
      <c r="G18" s="12"/>
      <c r="H18" s="12"/>
      <c r="I18" s="3"/>
    </row>
    <row r="19" spans="1:9" ht="18.75" customHeight="1" x14ac:dyDescent="0.3">
      <c r="A19" s="3"/>
      <c r="B19" s="3"/>
      <c r="C19" s="3"/>
      <c r="D19" s="3" t="s">
        <v>11</v>
      </c>
      <c r="E19" s="3"/>
      <c r="F19" s="3"/>
      <c r="G19" s="3"/>
      <c r="H19" s="3"/>
      <c r="I19" s="3"/>
    </row>
    <row r="20" spans="1:9" ht="22.95" customHeight="1" x14ac:dyDescent="0.35">
      <c r="A20" s="3"/>
      <c r="B20" s="110"/>
      <c r="C20" s="110"/>
      <c r="D20" s="3"/>
      <c r="E20" s="3"/>
      <c r="F20" s="3"/>
      <c r="G20" s="3"/>
      <c r="H20" s="3"/>
      <c r="I20" s="3"/>
    </row>
    <row r="21" spans="1:9" ht="43.2" x14ac:dyDescent="0.3">
      <c r="A21" s="3"/>
      <c r="B21" s="26" t="s">
        <v>25</v>
      </c>
      <c r="C21" s="25" t="s">
        <v>10</v>
      </c>
      <c r="D21" s="25" t="s">
        <v>9</v>
      </c>
      <c r="E21" s="25" t="s">
        <v>8</v>
      </c>
      <c r="F21" s="26" t="s">
        <v>7</v>
      </c>
      <c r="G21" s="25"/>
      <c r="H21" s="25" t="s">
        <v>6</v>
      </c>
      <c r="I21" s="2"/>
    </row>
    <row r="22" spans="1:9" s="8" customFormat="1" ht="21.75" customHeight="1" x14ac:dyDescent="0.3">
      <c r="A22" s="7"/>
      <c r="B22" s="111" t="s">
        <v>27</v>
      </c>
      <c r="C22" s="111"/>
      <c r="D22" s="27"/>
      <c r="E22" s="28"/>
      <c r="F22" s="27"/>
      <c r="G22" s="27"/>
      <c r="H22" s="27"/>
      <c r="I22" s="6"/>
    </row>
    <row r="23" spans="1:9" s="75" customFormat="1" ht="32.549999999999997" customHeight="1" x14ac:dyDescent="0.3">
      <c r="A23" s="5"/>
      <c r="B23" s="98">
        <v>1</v>
      </c>
      <c r="C23" s="68" t="s">
        <v>28</v>
      </c>
      <c r="D23" s="69" t="s">
        <v>1</v>
      </c>
      <c r="E23" s="35">
        <v>1</v>
      </c>
      <c r="F23" s="62">
        <v>0</v>
      </c>
      <c r="G23" s="63"/>
      <c r="H23" s="64">
        <f>SUM(F23*E23)</f>
        <v>0</v>
      </c>
      <c r="I23" s="73"/>
    </row>
    <row r="24" spans="1:9" s="77" customFormat="1" ht="26.55" customHeight="1" x14ac:dyDescent="0.3">
      <c r="A24" s="65"/>
      <c r="B24" s="61">
        <v>2</v>
      </c>
      <c r="C24" s="68" t="s">
        <v>29</v>
      </c>
      <c r="D24" s="69" t="s">
        <v>1</v>
      </c>
      <c r="E24" s="31">
        <v>1</v>
      </c>
      <c r="F24" s="62">
        <v>0</v>
      </c>
      <c r="G24" s="63"/>
      <c r="H24" s="64">
        <f t="shared" ref="H24:H41" si="0">SUM(F24*E24)</f>
        <v>0</v>
      </c>
      <c r="I24" s="63"/>
    </row>
    <row r="25" spans="1:9" s="77" customFormat="1" ht="26.55" customHeight="1" x14ac:dyDescent="0.3">
      <c r="A25" s="65"/>
      <c r="B25" s="61">
        <v>3</v>
      </c>
      <c r="C25" s="68" t="s">
        <v>30</v>
      </c>
      <c r="D25" s="69" t="s">
        <v>3</v>
      </c>
      <c r="E25" s="31">
        <v>1</v>
      </c>
      <c r="F25" s="62">
        <v>0</v>
      </c>
      <c r="G25" s="63"/>
      <c r="H25" s="64">
        <f t="shared" si="0"/>
        <v>0</v>
      </c>
      <c r="I25" s="63"/>
    </row>
    <row r="26" spans="1:9" s="77" customFormat="1" ht="26.55" customHeight="1" x14ac:dyDescent="0.3">
      <c r="A26" s="65"/>
      <c r="B26" s="61">
        <v>4</v>
      </c>
      <c r="C26" s="68" t="s">
        <v>31</v>
      </c>
      <c r="D26" s="69" t="s">
        <v>1</v>
      </c>
      <c r="E26" s="31">
        <v>1</v>
      </c>
      <c r="F26" s="62">
        <v>0</v>
      </c>
      <c r="G26" s="63"/>
      <c r="H26" s="64">
        <f t="shared" si="0"/>
        <v>0</v>
      </c>
      <c r="I26" s="63"/>
    </row>
    <row r="27" spans="1:9" s="77" customFormat="1" ht="26.55" customHeight="1" x14ac:dyDescent="0.3">
      <c r="A27" s="65"/>
      <c r="B27" s="61">
        <v>5</v>
      </c>
      <c r="C27" s="68" t="s">
        <v>32</v>
      </c>
      <c r="D27" s="69" t="s">
        <v>3</v>
      </c>
      <c r="E27" s="31">
        <v>3</v>
      </c>
      <c r="F27" s="62">
        <v>0</v>
      </c>
      <c r="G27" s="63"/>
      <c r="H27" s="64">
        <f t="shared" si="0"/>
        <v>0</v>
      </c>
      <c r="I27" s="63"/>
    </row>
    <row r="28" spans="1:9" s="75" customFormat="1" ht="32.549999999999997" customHeight="1" x14ac:dyDescent="0.3">
      <c r="A28" s="5"/>
      <c r="B28" s="61">
        <v>6</v>
      </c>
      <c r="C28" s="68" t="s">
        <v>33</v>
      </c>
      <c r="D28" s="76" t="s">
        <v>1</v>
      </c>
      <c r="E28" s="83">
        <v>1</v>
      </c>
      <c r="F28" s="72">
        <v>0</v>
      </c>
      <c r="G28" s="73"/>
      <c r="H28" s="74">
        <f t="shared" si="0"/>
        <v>0</v>
      </c>
      <c r="I28" s="73"/>
    </row>
    <row r="29" spans="1:9" s="75" customFormat="1" ht="26.55" customHeight="1" x14ac:dyDescent="0.3">
      <c r="A29" s="5"/>
      <c r="B29" s="61">
        <v>7</v>
      </c>
      <c r="C29" s="68" t="s">
        <v>34</v>
      </c>
      <c r="D29" s="69" t="s">
        <v>1</v>
      </c>
      <c r="E29" s="31">
        <v>1</v>
      </c>
      <c r="F29" s="62">
        <v>0</v>
      </c>
      <c r="G29" s="63"/>
      <c r="H29" s="64">
        <f t="shared" si="0"/>
        <v>0</v>
      </c>
      <c r="I29" s="73"/>
    </row>
    <row r="30" spans="1:9" s="75" customFormat="1" ht="32.549999999999997" customHeight="1" x14ac:dyDescent="0.3">
      <c r="A30" s="5"/>
      <c r="B30" s="61">
        <v>8</v>
      </c>
      <c r="C30" s="68" t="s">
        <v>36</v>
      </c>
      <c r="D30" s="76" t="s">
        <v>1</v>
      </c>
      <c r="E30" s="82">
        <v>1</v>
      </c>
      <c r="F30" s="72">
        <v>0</v>
      </c>
      <c r="G30" s="73"/>
      <c r="H30" s="74">
        <f t="shared" si="0"/>
        <v>0</v>
      </c>
      <c r="I30" s="73"/>
    </row>
    <row r="31" spans="1:9" s="75" customFormat="1" ht="26.55" customHeight="1" x14ac:dyDescent="0.3">
      <c r="A31" s="5"/>
      <c r="B31" s="61">
        <v>9</v>
      </c>
      <c r="C31" s="68" t="s">
        <v>37</v>
      </c>
      <c r="D31" s="69" t="s">
        <v>4</v>
      </c>
      <c r="E31" s="31">
        <v>31</v>
      </c>
      <c r="F31" s="62">
        <v>0</v>
      </c>
      <c r="G31" s="63"/>
      <c r="H31" s="64">
        <f t="shared" si="0"/>
        <v>0</v>
      </c>
      <c r="I31" s="73"/>
    </row>
    <row r="32" spans="1:9" s="75" customFormat="1" ht="32.549999999999997" customHeight="1" x14ac:dyDescent="0.3">
      <c r="A32" s="5"/>
      <c r="B32" s="61">
        <v>10</v>
      </c>
      <c r="C32" s="68" t="s">
        <v>38</v>
      </c>
      <c r="D32" s="76" t="s">
        <v>3</v>
      </c>
      <c r="E32" s="83">
        <v>1</v>
      </c>
      <c r="F32" s="72">
        <v>0</v>
      </c>
      <c r="G32" s="73"/>
      <c r="H32" s="64">
        <f t="shared" si="0"/>
        <v>0</v>
      </c>
      <c r="I32" s="73"/>
    </row>
    <row r="33" spans="1:9" s="75" customFormat="1" ht="26.55" customHeight="1" x14ac:dyDescent="0.3">
      <c r="A33" s="5"/>
      <c r="B33" s="61">
        <v>11</v>
      </c>
      <c r="C33" s="68" t="s">
        <v>39</v>
      </c>
      <c r="D33" s="69" t="s">
        <v>5</v>
      </c>
      <c r="E33" s="71">
        <f>ROUND(CONVERT((4294.1666),"ft^2","yd^2"),0)</f>
        <v>477</v>
      </c>
      <c r="F33" s="62">
        <v>0</v>
      </c>
      <c r="G33" s="63"/>
      <c r="H33" s="64">
        <f t="shared" si="0"/>
        <v>0</v>
      </c>
      <c r="I33" s="73"/>
    </row>
    <row r="34" spans="1:9" s="75" customFormat="1" ht="26.55" customHeight="1" x14ac:dyDescent="0.3">
      <c r="A34" s="5"/>
      <c r="B34" s="61">
        <v>12</v>
      </c>
      <c r="C34" s="68" t="s">
        <v>69</v>
      </c>
      <c r="D34" s="69" t="s">
        <v>5</v>
      </c>
      <c r="E34" s="71">
        <v>563</v>
      </c>
      <c r="F34" s="62">
        <v>0</v>
      </c>
      <c r="G34" s="63"/>
      <c r="H34" s="64">
        <f t="shared" ref="H34" si="1">SUM(F34*E34)</f>
        <v>0</v>
      </c>
      <c r="I34" s="73"/>
    </row>
    <row r="35" spans="1:9" s="77" customFormat="1" ht="26.55" customHeight="1" x14ac:dyDescent="0.3">
      <c r="A35" s="65"/>
      <c r="B35" s="61">
        <v>13</v>
      </c>
      <c r="C35" s="68" t="s">
        <v>63</v>
      </c>
      <c r="D35" s="69" t="s">
        <v>2</v>
      </c>
      <c r="E35" s="96">
        <v>0.4</v>
      </c>
      <c r="F35" s="62">
        <v>0</v>
      </c>
      <c r="G35" s="63"/>
      <c r="H35" s="37">
        <f>SUM(F35*E35)</f>
        <v>0</v>
      </c>
      <c r="I35" s="95"/>
    </row>
    <row r="36" spans="1:9" s="75" customFormat="1" ht="26.55" customHeight="1" x14ac:dyDescent="0.3">
      <c r="A36" s="5"/>
      <c r="B36" s="61">
        <v>14</v>
      </c>
      <c r="C36" s="68" t="s">
        <v>40</v>
      </c>
      <c r="D36" s="69" t="s">
        <v>3</v>
      </c>
      <c r="E36" s="71">
        <v>1</v>
      </c>
      <c r="F36" s="62">
        <v>0</v>
      </c>
      <c r="G36" s="63"/>
      <c r="H36" s="64">
        <f t="shared" si="0"/>
        <v>0</v>
      </c>
      <c r="I36" s="73"/>
    </row>
    <row r="37" spans="1:9" s="75" customFormat="1" ht="26.55" customHeight="1" x14ac:dyDescent="0.3">
      <c r="A37" s="5"/>
      <c r="B37" s="61">
        <v>15</v>
      </c>
      <c r="C37" s="68" t="s">
        <v>41</v>
      </c>
      <c r="D37" s="69" t="s">
        <v>3</v>
      </c>
      <c r="E37" s="71">
        <v>1</v>
      </c>
      <c r="F37" s="62">
        <v>0</v>
      </c>
      <c r="G37" s="63"/>
      <c r="H37" s="64">
        <f t="shared" si="0"/>
        <v>0</v>
      </c>
      <c r="I37" s="73"/>
    </row>
    <row r="38" spans="1:9" s="75" customFormat="1" ht="26.55" customHeight="1" x14ac:dyDescent="0.3">
      <c r="A38" s="5"/>
      <c r="B38" s="61">
        <v>16</v>
      </c>
      <c r="C38" s="68" t="s">
        <v>42</v>
      </c>
      <c r="D38" s="69" t="s">
        <v>4</v>
      </c>
      <c r="E38" s="71">
        <v>456</v>
      </c>
      <c r="F38" s="62">
        <v>0</v>
      </c>
      <c r="G38" s="63"/>
      <c r="H38" s="64">
        <f t="shared" si="0"/>
        <v>0</v>
      </c>
      <c r="I38" s="73"/>
    </row>
    <row r="39" spans="1:9" s="75" customFormat="1" ht="26.55" customHeight="1" x14ac:dyDescent="0.3">
      <c r="A39" s="5"/>
      <c r="B39" s="61">
        <v>17</v>
      </c>
      <c r="C39" s="68" t="s">
        <v>43</v>
      </c>
      <c r="D39" s="69" t="s">
        <v>3</v>
      </c>
      <c r="E39" s="35">
        <v>21</v>
      </c>
      <c r="F39" s="62">
        <v>0</v>
      </c>
      <c r="G39" s="63"/>
      <c r="H39" s="64">
        <f t="shared" si="0"/>
        <v>0</v>
      </c>
      <c r="I39" s="73"/>
    </row>
    <row r="40" spans="1:9" s="75" customFormat="1" ht="26.55" customHeight="1" x14ac:dyDescent="0.3">
      <c r="A40" s="5"/>
      <c r="B40" s="61">
        <v>18</v>
      </c>
      <c r="C40" s="68" t="s">
        <v>44</v>
      </c>
      <c r="D40" s="69" t="s">
        <v>3</v>
      </c>
      <c r="E40" s="71">
        <v>7</v>
      </c>
      <c r="F40" s="62">
        <v>0</v>
      </c>
      <c r="G40" s="63"/>
      <c r="H40" s="64">
        <f t="shared" si="0"/>
        <v>0</v>
      </c>
      <c r="I40" s="73"/>
    </row>
    <row r="41" spans="1:9" s="75" customFormat="1" ht="26.55" customHeight="1" x14ac:dyDescent="0.3">
      <c r="A41" s="5"/>
      <c r="B41" s="61">
        <v>19</v>
      </c>
      <c r="C41" s="68" t="s">
        <v>45</v>
      </c>
      <c r="D41" s="69" t="s">
        <v>3</v>
      </c>
      <c r="E41" s="71">
        <v>1</v>
      </c>
      <c r="F41" s="62">
        <v>0</v>
      </c>
      <c r="G41" s="63"/>
      <c r="H41" s="64">
        <f t="shared" si="0"/>
        <v>0</v>
      </c>
      <c r="I41" s="73"/>
    </row>
    <row r="42" spans="1:9" s="50" customFormat="1" ht="12.75" customHeight="1" x14ac:dyDescent="0.3">
      <c r="A42" s="1"/>
      <c r="B42" s="29"/>
      <c r="C42" s="30"/>
      <c r="D42" s="31"/>
      <c r="E42" s="32"/>
      <c r="F42" s="33"/>
      <c r="G42" s="30"/>
      <c r="H42" s="34"/>
      <c r="I42" s="30"/>
    </row>
    <row r="43" spans="1:9" s="50" customFormat="1" ht="21.75" customHeight="1" x14ac:dyDescent="0.3">
      <c r="A43" s="1"/>
      <c r="B43" s="38"/>
      <c r="C43" s="30"/>
      <c r="D43" s="31"/>
      <c r="E43" s="32"/>
      <c r="F43" s="39" t="s">
        <v>0</v>
      </c>
      <c r="G43" s="30"/>
      <c r="H43" s="37">
        <f>SUM(H23:H41)</f>
        <v>0</v>
      </c>
      <c r="I43" s="30"/>
    </row>
    <row r="44" spans="1:9" s="50" customFormat="1" ht="15.75" customHeight="1" x14ac:dyDescent="0.3">
      <c r="A44" s="1"/>
      <c r="B44" s="60"/>
      <c r="C44" s="30"/>
      <c r="D44" s="30"/>
      <c r="E44" s="32"/>
      <c r="F44" s="39"/>
      <c r="G44" s="30"/>
      <c r="H44" s="34"/>
      <c r="I44" s="30"/>
    </row>
    <row r="45" spans="1:9" s="75" customFormat="1" ht="21.75" customHeight="1" x14ac:dyDescent="0.3">
      <c r="A45" s="5"/>
      <c r="B45" s="40" t="s">
        <v>46</v>
      </c>
      <c r="C45" s="27"/>
      <c r="D45" s="27"/>
      <c r="E45" s="41"/>
      <c r="F45" s="42"/>
      <c r="G45" s="27"/>
      <c r="H45" s="42"/>
      <c r="I45" s="73"/>
    </row>
    <row r="46" spans="1:9" s="77" customFormat="1" ht="26.55" customHeight="1" x14ac:dyDescent="0.3">
      <c r="A46" s="65"/>
      <c r="B46" s="61">
        <v>1</v>
      </c>
      <c r="C46" s="68" t="s">
        <v>47</v>
      </c>
      <c r="D46" s="69" t="s">
        <v>4</v>
      </c>
      <c r="E46" s="35">
        <f>E47+E49+E50+E51</f>
        <v>5552</v>
      </c>
      <c r="F46" s="62">
        <v>0</v>
      </c>
      <c r="G46" s="63"/>
      <c r="H46" s="64">
        <f>SUM(F46*E46)</f>
        <v>0</v>
      </c>
      <c r="I46" s="63"/>
    </row>
    <row r="47" spans="1:9" s="75" customFormat="1" ht="36.75" customHeight="1" x14ac:dyDescent="0.3">
      <c r="A47" s="5"/>
      <c r="B47" s="70">
        <v>2</v>
      </c>
      <c r="C47" s="68" t="s">
        <v>48</v>
      </c>
      <c r="D47" s="69" t="s">
        <v>4</v>
      </c>
      <c r="E47" s="35">
        <f>1400+1600+1411</f>
        <v>4411</v>
      </c>
      <c r="F47" s="62">
        <v>0</v>
      </c>
      <c r="G47" s="63"/>
      <c r="H47" s="64">
        <f t="shared" ref="H47:H61" si="2">SUM(F47*E47)</f>
        <v>0</v>
      </c>
      <c r="I47" s="73"/>
    </row>
    <row r="48" spans="1:9" s="75" customFormat="1" ht="36.75" customHeight="1" x14ac:dyDescent="0.3">
      <c r="A48" s="5"/>
      <c r="B48" s="70">
        <v>3</v>
      </c>
      <c r="C48" s="68" t="s">
        <v>49</v>
      </c>
      <c r="D48" s="69" t="s">
        <v>4</v>
      </c>
      <c r="E48" s="71">
        <f>60*2</f>
        <v>120</v>
      </c>
      <c r="F48" s="62">
        <v>0</v>
      </c>
      <c r="G48" s="63"/>
      <c r="H48" s="64">
        <f t="shared" si="2"/>
        <v>0</v>
      </c>
      <c r="I48" s="73"/>
    </row>
    <row r="49" spans="1:9" s="75" customFormat="1" ht="36.75" customHeight="1" x14ac:dyDescent="0.3">
      <c r="A49" s="5"/>
      <c r="B49" s="70">
        <v>4</v>
      </c>
      <c r="C49" s="68" t="s">
        <v>50</v>
      </c>
      <c r="D49" s="69" t="s">
        <v>4</v>
      </c>
      <c r="E49" s="71">
        <f>750+199+24.6</f>
        <v>973.6</v>
      </c>
      <c r="F49" s="62">
        <v>0</v>
      </c>
      <c r="G49" s="63"/>
      <c r="H49" s="64">
        <f t="shared" si="2"/>
        <v>0</v>
      </c>
      <c r="I49" s="73"/>
    </row>
    <row r="50" spans="1:9" s="75" customFormat="1" ht="36.75" customHeight="1" x14ac:dyDescent="0.3">
      <c r="A50" s="5"/>
      <c r="B50" s="70">
        <v>5</v>
      </c>
      <c r="C50" s="68" t="s">
        <v>51</v>
      </c>
      <c r="D50" s="69" t="s">
        <v>4</v>
      </c>
      <c r="E50" s="71">
        <f>13+75.1+20.6</f>
        <v>108.69999999999999</v>
      </c>
      <c r="F50" s="62">
        <v>0</v>
      </c>
      <c r="G50" s="63"/>
      <c r="H50" s="64">
        <f t="shared" si="2"/>
        <v>0</v>
      </c>
      <c r="I50" s="73"/>
    </row>
    <row r="51" spans="1:9" s="75" customFormat="1" ht="36.75" customHeight="1" x14ac:dyDescent="0.3">
      <c r="A51" s="5"/>
      <c r="B51" s="70">
        <v>6</v>
      </c>
      <c r="C51" s="68" t="s">
        <v>52</v>
      </c>
      <c r="D51" s="69" t="s">
        <v>4</v>
      </c>
      <c r="E51" s="71">
        <f>20+15.1+9.6+14</f>
        <v>58.7</v>
      </c>
      <c r="F51" s="62">
        <v>0</v>
      </c>
      <c r="G51" s="63"/>
      <c r="H51" s="64">
        <f t="shared" si="2"/>
        <v>0</v>
      </c>
      <c r="I51" s="73"/>
    </row>
    <row r="52" spans="1:9" s="77" customFormat="1" ht="26.55" customHeight="1" x14ac:dyDescent="0.3">
      <c r="A52" s="65"/>
      <c r="B52" s="61">
        <v>7</v>
      </c>
      <c r="C52" s="68" t="s">
        <v>53</v>
      </c>
      <c r="D52" s="69" t="s">
        <v>54</v>
      </c>
      <c r="E52" s="78">
        <f>CONVERT((46*8+4*44+4*42+4*44+6*42+46+2*44+2*42),"lbm","ton")</f>
        <v>0.67899999999999994</v>
      </c>
      <c r="F52" s="62">
        <v>0</v>
      </c>
      <c r="G52" s="63"/>
      <c r="H52" s="64">
        <f t="shared" si="2"/>
        <v>0</v>
      </c>
      <c r="I52" s="63"/>
    </row>
    <row r="53" spans="1:9" s="77" customFormat="1" ht="26.55" customHeight="1" x14ac:dyDescent="0.3">
      <c r="A53" s="65"/>
      <c r="B53" s="61">
        <v>8</v>
      </c>
      <c r="C53" s="68" t="s">
        <v>35</v>
      </c>
      <c r="D53" s="69" t="s">
        <v>3</v>
      </c>
      <c r="E53" s="71">
        <v>7</v>
      </c>
      <c r="F53" s="62">
        <v>0</v>
      </c>
      <c r="G53" s="63"/>
      <c r="H53" s="64">
        <f t="shared" si="2"/>
        <v>0</v>
      </c>
      <c r="I53" s="63"/>
    </row>
    <row r="54" spans="1:9" s="77" customFormat="1" ht="26.55" customHeight="1" x14ac:dyDescent="0.3">
      <c r="A54" s="65"/>
      <c r="B54" s="61">
        <v>9</v>
      </c>
      <c r="C54" s="68" t="s">
        <v>70</v>
      </c>
      <c r="D54" s="69" t="s">
        <v>71</v>
      </c>
      <c r="E54" s="71">
        <v>63</v>
      </c>
      <c r="F54" s="62">
        <v>0</v>
      </c>
      <c r="G54" s="63"/>
      <c r="H54" s="64">
        <f t="shared" ref="H54:H58" si="3">SUM(F54*E54)</f>
        <v>0</v>
      </c>
      <c r="I54" s="63"/>
    </row>
    <row r="55" spans="1:9" s="77" customFormat="1" ht="26.55" customHeight="1" x14ac:dyDescent="0.3">
      <c r="A55" s="65"/>
      <c r="B55" s="61">
        <v>10</v>
      </c>
      <c r="C55" s="68" t="s">
        <v>55</v>
      </c>
      <c r="D55" s="69" t="s">
        <v>3</v>
      </c>
      <c r="E55" s="71">
        <v>1</v>
      </c>
      <c r="F55" s="62">
        <v>0</v>
      </c>
      <c r="G55" s="63"/>
      <c r="H55" s="64">
        <f t="shared" si="3"/>
        <v>0</v>
      </c>
      <c r="I55" s="63"/>
    </row>
    <row r="56" spans="1:9" s="77" customFormat="1" ht="26.55" customHeight="1" x14ac:dyDescent="0.3">
      <c r="A56" s="65"/>
      <c r="B56" s="61">
        <v>11</v>
      </c>
      <c r="C56" s="68" t="s">
        <v>72</v>
      </c>
      <c r="D56" s="69" t="s">
        <v>71</v>
      </c>
      <c r="E56" s="71">
        <v>11</v>
      </c>
      <c r="F56" s="62">
        <v>0</v>
      </c>
      <c r="G56" s="63"/>
      <c r="H56" s="64">
        <f t="shared" si="3"/>
        <v>0</v>
      </c>
      <c r="I56" s="63"/>
    </row>
    <row r="57" spans="1:9" s="77" customFormat="1" ht="32.549999999999997" customHeight="1" x14ac:dyDescent="0.3">
      <c r="A57" s="65"/>
      <c r="B57" s="61">
        <v>12</v>
      </c>
      <c r="C57" s="68" t="s">
        <v>73</v>
      </c>
      <c r="D57" s="69" t="s">
        <v>3</v>
      </c>
      <c r="E57" s="71">
        <v>1</v>
      </c>
      <c r="F57" s="62">
        <v>0</v>
      </c>
      <c r="G57" s="63"/>
      <c r="H57" s="64">
        <f t="shared" si="3"/>
        <v>0</v>
      </c>
      <c r="I57" s="63"/>
    </row>
    <row r="58" spans="1:9" s="77" customFormat="1" ht="26.55" customHeight="1" x14ac:dyDescent="0.3">
      <c r="A58" s="65"/>
      <c r="B58" s="61">
        <v>13</v>
      </c>
      <c r="C58" s="68" t="s">
        <v>74</v>
      </c>
      <c r="D58" s="69" t="s">
        <v>71</v>
      </c>
      <c r="E58" s="71">
        <v>2</v>
      </c>
      <c r="F58" s="62">
        <v>0</v>
      </c>
      <c r="G58" s="63"/>
      <c r="H58" s="64">
        <f t="shared" si="3"/>
        <v>0</v>
      </c>
      <c r="I58" s="63"/>
    </row>
    <row r="59" spans="1:9" s="77" customFormat="1" ht="26.55" customHeight="1" x14ac:dyDescent="0.3">
      <c r="A59" s="65"/>
      <c r="B59" s="61">
        <v>14</v>
      </c>
      <c r="C59" s="68" t="s">
        <v>56</v>
      </c>
      <c r="D59" s="69" t="s">
        <v>3</v>
      </c>
      <c r="E59" s="79">
        <f>2+2</f>
        <v>4</v>
      </c>
      <c r="F59" s="66">
        <v>0</v>
      </c>
      <c r="G59" s="63"/>
      <c r="H59" s="64">
        <f t="shared" si="2"/>
        <v>0</v>
      </c>
      <c r="I59" s="63"/>
    </row>
    <row r="60" spans="1:9" s="77" customFormat="1" ht="26.55" customHeight="1" x14ac:dyDescent="0.3">
      <c r="A60" s="65"/>
      <c r="B60" s="61">
        <v>15</v>
      </c>
      <c r="C60" s="68" t="s">
        <v>57</v>
      </c>
      <c r="D60" s="69" t="s">
        <v>3</v>
      </c>
      <c r="E60" s="79">
        <v>1</v>
      </c>
      <c r="F60" s="62">
        <v>0</v>
      </c>
      <c r="G60" s="63"/>
      <c r="H60" s="64">
        <f t="shared" si="2"/>
        <v>0</v>
      </c>
      <c r="I60" s="63"/>
    </row>
    <row r="61" spans="1:9" s="77" customFormat="1" ht="26.55" customHeight="1" x14ac:dyDescent="0.3">
      <c r="A61" s="65"/>
      <c r="B61" s="61">
        <v>16</v>
      </c>
      <c r="C61" s="68" t="s">
        <v>58</v>
      </c>
      <c r="D61" s="69" t="s">
        <v>1</v>
      </c>
      <c r="E61" s="79">
        <v>1</v>
      </c>
      <c r="F61" s="62">
        <v>0</v>
      </c>
      <c r="G61" s="63"/>
      <c r="H61" s="64">
        <f t="shared" si="2"/>
        <v>0</v>
      </c>
      <c r="I61" s="63"/>
    </row>
    <row r="62" spans="1:9" s="50" customFormat="1" ht="12.75" customHeight="1" x14ac:dyDescent="0.3">
      <c r="A62" s="1"/>
      <c r="B62" s="61"/>
      <c r="C62" s="30"/>
      <c r="D62" s="31"/>
      <c r="E62" s="43"/>
      <c r="F62" s="39"/>
      <c r="G62" s="30"/>
      <c r="H62" s="34"/>
      <c r="I62" s="30"/>
    </row>
    <row r="63" spans="1:9" s="75" customFormat="1" ht="21.75" customHeight="1" x14ac:dyDescent="0.3">
      <c r="A63" s="5"/>
      <c r="B63" s="70"/>
      <c r="C63" s="73"/>
      <c r="D63" s="83"/>
      <c r="E63" s="84"/>
      <c r="F63" s="85" t="s">
        <v>0</v>
      </c>
      <c r="G63" s="73"/>
      <c r="H63" s="74">
        <f>SUM(H46:H61)</f>
        <v>0</v>
      </c>
      <c r="I63" s="73"/>
    </row>
    <row r="64" spans="1:9" s="50" customFormat="1" ht="15.75" customHeight="1" x14ac:dyDescent="0.3">
      <c r="A64" s="1"/>
      <c r="B64" s="60"/>
      <c r="C64" s="30"/>
      <c r="D64" s="31"/>
      <c r="E64" s="32"/>
      <c r="F64" s="39"/>
      <c r="G64" s="30"/>
      <c r="H64" s="34"/>
      <c r="I64" s="30"/>
    </row>
    <row r="65" spans="1:9" s="75" customFormat="1" ht="21.75" customHeight="1" x14ac:dyDescent="0.3">
      <c r="A65" s="5"/>
      <c r="B65" s="40" t="s">
        <v>59</v>
      </c>
      <c r="C65" s="27"/>
      <c r="D65" s="27"/>
      <c r="E65" s="41"/>
      <c r="F65" s="42"/>
      <c r="G65" s="27"/>
      <c r="H65" s="42"/>
      <c r="I65" s="73"/>
    </row>
    <row r="66" spans="1:9" s="77" customFormat="1" ht="26.55" customHeight="1" x14ac:dyDescent="0.3">
      <c r="A66" s="65"/>
      <c r="B66" s="61">
        <v>1</v>
      </c>
      <c r="C66" s="68" t="s">
        <v>75</v>
      </c>
      <c r="D66" s="69" t="s">
        <v>5</v>
      </c>
      <c r="E66" s="97">
        <f>2922*12/9</f>
        <v>3896</v>
      </c>
      <c r="F66" s="62">
        <v>0</v>
      </c>
      <c r="G66" s="63"/>
      <c r="H66" s="64">
        <f>SUM(F66*E66)</f>
        <v>0</v>
      </c>
      <c r="I66" s="63"/>
    </row>
    <row r="67" spans="1:9" s="77" customFormat="1" ht="26.55" customHeight="1" x14ac:dyDescent="0.3">
      <c r="A67" s="65"/>
      <c r="B67" s="61">
        <v>2</v>
      </c>
      <c r="C67" s="68" t="s">
        <v>76</v>
      </c>
      <c r="D67" s="69" t="s">
        <v>68</v>
      </c>
      <c r="E67" s="97">
        <v>11059</v>
      </c>
      <c r="F67" s="62">
        <v>0</v>
      </c>
      <c r="G67" s="63"/>
      <c r="H67" s="64">
        <f>SUM(F67*E67)</f>
        <v>0</v>
      </c>
      <c r="I67" s="63"/>
    </row>
    <row r="68" spans="1:9" s="77" customFormat="1" ht="26.55" customHeight="1" x14ac:dyDescent="0.3">
      <c r="A68" s="65"/>
      <c r="B68" s="61">
        <v>3</v>
      </c>
      <c r="C68" s="68" t="s">
        <v>77</v>
      </c>
      <c r="D68" s="69" t="s">
        <v>68</v>
      </c>
      <c r="E68" s="97">
        <v>11059</v>
      </c>
      <c r="F68" s="62">
        <v>0</v>
      </c>
      <c r="G68" s="63"/>
      <c r="H68" s="64">
        <f>SUM(F68*E68)</f>
        <v>0</v>
      </c>
      <c r="I68" s="63"/>
    </row>
    <row r="69" spans="1:9" s="50" customFormat="1" ht="12.75" customHeight="1" x14ac:dyDescent="0.3">
      <c r="A69" s="1"/>
      <c r="B69" s="61"/>
      <c r="C69" s="30"/>
      <c r="D69" s="31"/>
      <c r="E69" s="35"/>
      <c r="F69" s="33"/>
      <c r="G69" s="30"/>
      <c r="H69" s="53"/>
      <c r="I69" s="30"/>
    </row>
    <row r="70" spans="1:9" s="75" customFormat="1" ht="21.75" customHeight="1" x14ac:dyDescent="0.3">
      <c r="A70" s="5"/>
      <c r="B70" s="70"/>
      <c r="C70" s="73"/>
      <c r="D70" s="83"/>
      <c r="E70" s="84"/>
      <c r="F70" s="85" t="s">
        <v>0</v>
      </c>
      <c r="G70" s="73"/>
      <c r="H70" s="74">
        <f>SUM(H66:H68)</f>
        <v>0</v>
      </c>
      <c r="I70" s="73"/>
    </row>
    <row r="71" spans="1:9" s="50" customFormat="1" ht="15.75" customHeight="1" x14ac:dyDescent="0.3">
      <c r="A71" s="1"/>
      <c r="B71" s="61"/>
      <c r="C71" s="44"/>
      <c r="D71" s="45"/>
      <c r="E71" s="46"/>
      <c r="F71" s="34"/>
      <c r="G71" s="39"/>
      <c r="H71" s="34"/>
      <c r="I71" s="30"/>
    </row>
    <row r="72" spans="1:9" s="75" customFormat="1" ht="21.75" customHeight="1" x14ac:dyDescent="0.3">
      <c r="A72" s="5"/>
      <c r="B72" s="80" t="s">
        <v>60</v>
      </c>
      <c r="C72" s="28"/>
      <c r="D72" s="28"/>
      <c r="E72" s="41"/>
      <c r="F72" s="47"/>
      <c r="G72" s="27"/>
      <c r="H72" s="42"/>
      <c r="I72" s="48"/>
    </row>
    <row r="73" spans="1:9" s="75" customFormat="1" ht="92.4" customHeight="1" x14ac:dyDescent="0.3">
      <c r="A73" s="5"/>
      <c r="B73" s="67">
        <v>1</v>
      </c>
      <c r="C73" s="92" t="s">
        <v>61</v>
      </c>
      <c r="D73" s="93" t="s">
        <v>1</v>
      </c>
      <c r="E73" s="94">
        <v>1</v>
      </c>
      <c r="F73" s="36">
        <v>0</v>
      </c>
      <c r="G73" s="30"/>
      <c r="H73" s="37">
        <f>SUM(F73*E73)</f>
        <v>0</v>
      </c>
      <c r="I73" s="49"/>
    </row>
    <row r="74" spans="1:9" s="75" customFormat="1" ht="26.55" customHeight="1" x14ac:dyDescent="0.3">
      <c r="A74" s="5"/>
      <c r="B74" s="70">
        <v>2</v>
      </c>
      <c r="C74" s="112" t="s">
        <v>62</v>
      </c>
      <c r="D74" s="76" t="s">
        <v>4</v>
      </c>
      <c r="E74" s="113">
        <f>1118+1014+973+700</f>
        <v>3805</v>
      </c>
      <c r="F74" s="72">
        <v>0</v>
      </c>
      <c r="G74" s="73"/>
      <c r="H74" s="74">
        <f t="shared" ref="H74:H77" si="4">SUM(F74*E74)</f>
        <v>0</v>
      </c>
      <c r="I74" s="114"/>
    </row>
    <row r="75" spans="1:9" s="75" customFormat="1" ht="26.55" customHeight="1" x14ac:dyDescent="0.3">
      <c r="A75" s="5"/>
      <c r="B75" s="70">
        <v>3</v>
      </c>
      <c r="C75" s="112" t="s">
        <v>64</v>
      </c>
      <c r="D75" s="76" t="s">
        <v>2</v>
      </c>
      <c r="E75" s="115">
        <v>8.5</v>
      </c>
      <c r="F75" s="72">
        <v>0</v>
      </c>
      <c r="G75" s="73"/>
      <c r="H75" s="74">
        <f t="shared" si="4"/>
        <v>0</v>
      </c>
      <c r="I75" s="114"/>
    </row>
    <row r="76" spans="1:9" s="75" customFormat="1" ht="26.55" customHeight="1" x14ac:dyDescent="0.3">
      <c r="A76" s="5"/>
      <c r="B76" s="70">
        <v>4</v>
      </c>
      <c r="C76" s="112" t="s">
        <v>65</v>
      </c>
      <c r="D76" s="76" t="s">
        <v>4</v>
      </c>
      <c r="E76" s="113">
        <v>185</v>
      </c>
      <c r="F76" s="72">
        <v>0</v>
      </c>
      <c r="G76" s="73"/>
      <c r="H76" s="74">
        <f t="shared" si="4"/>
        <v>0</v>
      </c>
      <c r="I76" s="114"/>
    </row>
    <row r="77" spans="1:9" s="75" customFormat="1" ht="26.55" customHeight="1" x14ac:dyDescent="0.3">
      <c r="A77" s="5"/>
      <c r="B77" s="70">
        <v>5</v>
      </c>
      <c r="C77" s="112" t="s">
        <v>66</v>
      </c>
      <c r="D77" s="76" t="s">
        <v>3</v>
      </c>
      <c r="E77" s="113">
        <v>1</v>
      </c>
      <c r="F77" s="72">
        <v>0</v>
      </c>
      <c r="G77" s="73"/>
      <c r="H77" s="74">
        <f t="shared" si="4"/>
        <v>0</v>
      </c>
      <c r="I77" s="114"/>
    </row>
    <row r="78" spans="1:9" s="50" customFormat="1" ht="12.75" customHeight="1" x14ac:dyDescent="0.3">
      <c r="A78" s="31"/>
      <c r="B78" s="30"/>
      <c r="C78" s="31"/>
      <c r="D78" s="32"/>
      <c r="E78" s="39"/>
      <c r="F78" s="30"/>
      <c r="G78" s="34"/>
      <c r="H78" s="1"/>
      <c r="I78" s="52"/>
    </row>
    <row r="79" spans="1:9" s="75" customFormat="1" ht="21.75" customHeight="1" x14ac:dyDescent="0.3">
      <c r="A79" s="83"/>
      <c r="B79" s="73"/>
      <c r="C79" s="83"/>
      <c r="D79" s="86"/>
      <c r="E79" s="5"/>
      <c r="F79" s="85" t="s">
        <v>0</v>
      </c>
      <c r="G79" s="87">
        <f>SUM(G73:G77)</f>
        <v>0</v>
      </c>
      <c r="H79" s="88">
        <f>SUM(H73:H77)</f>
        <v>0</v>
      </c>
      <c r="I79" s="55"/>
    </row>
    <row r="80" spans="1:9" s="50" customFormat="1" ht="15.75" customHeight="1" thickBot="1" x14ac:dyDescent="0.35">
      <c r="A80" s="1"/>
      <c r="B80" s="56"/>
      <c r="C80" s="81"/>
      <c r="D80" s="57"/>
      <c r="E80" s="58"/>
      <c r="F80" s="59"/>
      <c r="G80" s="4"/>
      <c r="H80" s="4"/>
      <c r="I80" s="1"/>
    </row>
    <row r="81" spans="1:9" s="91" customFormat="1" ht="18.75" customHeight="1" thickBot="1" x14ac:dyDescent="0.35">
      <c r="A81" s="7"/>
      <c r="B81" s="106" t="s">
        <v>67</v>
      </c>
      <c r="C81" s="106"/>
      <c r="D81" s="106"/>
      <c r="E81" s="106"/>
      <c r="F81" s="106"/>
      <c r="G81" s="89"/>
      <c r="H81" s="90">
        <f>SUM(H79,H70,H63,H43)</f>
        <v>0</v>
      </c>
      <c r="I81" s="3"/>
    </row>
    <row r="82" spans="1:9" ht="18.75" customHeight="1" x14ac:dyDescent="0.3">
      <c r="A82" s="7"/>
      <c r="B82" s="54"/>
      <c r="C82" s="54"/>
      <c r="D82" s="54"/>
      <c r="E82" s="54"/>
      <c r="F82" s="54"/>
      <c r="G82" s="55"/>
      <c r="H82" s="51"/>
      <c r="I82" s="1"/>
    </row>
  </sheetData>
  <sheetProtection algorithmName="SHA-512" hashValue="YndQ2TCJWSXpwyxIHQRUEsMO+8EiVmHrlS+4jTzvMOalj0apW+UJQq6G/FxuhnohUIKx54fQvf6XuHzFebIdMw==" saltValue="REU/PiXA4Xs950869Wb52w==" spinCount="100000" sheet="1" objects="1" scenarios="1"/>
  <protectedRanges>
    <protectedRange password="DA9B" sqref="C46" name="Range1_1_1_2_1"/>
    <protectedRange password="DA9B" sqref="D66:D68" name="Range1_1_2"/>
    <protectedRange password="DA9B" sqref="D35 D76:D77 D74" name="Range1_1_3"/>
  </protectedRanges>
  <mergeCells count="16">
    <mergeCell ref="B81:F81"/>
    <mergeCell ref="B13:I13"/>
    <mergeCell ref="D10:E10"/>
    <mergeCell ref="B12:I12"/>
    <mergeCell ref="B14:I14"/>
    <mergeCell ref="B20:C20"/>
    <mergeCell ref="B22:C22"/>
    <mergeCell ref="D7:F7"/>
    <mergeCell ref="D9:E9"/>
    <mergeCell ref="G9:H9"/>
    <mergeCell ref="D6:F6"/>
    <mergeCell ref="B1:H1"/>
    <mergeCell ref="B2:H2"/>
    <mergeCell ref="B3:H3"/>
    <mergeCell ref="D4:F4"/>
    <mergeCell ref="D5:H5"/>
  </mergeCells>
  <pageMargins left="0.5" right="0.5" top="0.5" bottom="0.5" header="0.05" footer="0.2"/>
  <pageSetup scale="61" fitToHeight="0" orientation="portrait" r:id="rId1"/>
  <headerFooter>
    <oddFooter>&amp;C&amp;"Times New Roman,Regular"&amp;10&amp;P of &amp;N&amp;R&amp;"-,Italic"&amp;8Mayfair - &amp;A - Bid Form</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Lift Station #3</vt:lpstr>
      <vt:lpstr>'Lift Station #3'!Print_Area</vt:lpstr>
      <vt:lpstr>'Lift Station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Connie Yett</dc:creator>
  <cp:lastModifiedBy>Connie Yett</cp:lastModifiedBy>
  <cp:lastPrinted>2026-02-23T19:23:16Z</cp:lastPrinted>
  <dcterms:created xsi:type="dcterms:W3CDTF">2025-10-22T18:26:07Z</dcterms:created>
  <dcterms:modified xsi:type="dcterms:W3CDTF">2026-02-23T19:23:25Z</dcterms:modified>
</cp:coreProperties>
</file>