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P:\300\02\74\07 Bidding\Addenda\Addendum No. 3\"/>
    </mc:Choice>
  </mc:AlternateContent>
  <xr:revisionPtr revIDLastSave="0" documentId="13_ncr:1_{5DB23B86-1086-4D8B-B3FB-7FFD9F46E756}" xr6:coauthVersionLast="47" xr6:coauthVersionMax="47" xr10:uidLastSave="{00000000-0000-0000-0000-000000000000}"/>
  <bookViews>
    <workbookView xWindow="-108" yWindow="-108" windowWidth="30936" windowHeight="16776" xr2:uid="{C5E0161B-CD4E-4B95-B361-2FE56D04341B}"/>
  </bookViews>
  <sheets>
    <sheet name="Lift Station #3" sheetId="1" r:id="rId1"/>
  </sheets>
  <definedNames>
    <definedName name="_xlnm.Print_Area" localSheetId="0">'Lift Station #3'!$A$1:$I$84</definedName>
    <definedName name="_xlnm.Print_Titles" localSheetId="0">'Lift Station #3'!$1:$4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1" l="1"/>
  <c r="H70" i="1"/>
  <c r="H56" i="1"/>
  <c r="H57" i="1"/>
  <c r="H58" i="1"/>
  <c r="H59" i="1"/>
  <c r="H60" i="1"/>
  <c r="H35" i="1" l="1"/>
  <c r="H69" i="1"/>
  <c r="H42" i="1" l="1"/>
  <c r="H41" i="1"/>
  <c r="H40" i="1"/>
  <c r="H39" i="1"/>
  <c r="H38" i="1"/>
  <c r="H37" i="1"/>
  <c r="H33" i="1"/>
  <c r="H32" i="1"/>
  <c r="H31" i="1"/>
  <c r="H30" i="1"/>
  <c r="H29" i="1"/>
  <c r="H28" i="1"/>
  <c r="H27" i="1"/>
  <c r="H26" i="1"/>
  <c r="H25" i="1"/>
  <c r="H24" i="1"/>
  <c r="H63" i="1"/>
  <c r="H62" i="1"/>
  <c r="H79" i="1"/>
  <c r="H78" i="1"/>
  <c r="H77" i="1"/>
  <c r="H36" i="1"/>
  <c r="H75" i="1"/>
  <c r="E76" i="1" l="1"/>
  <c r="H76" i="1" s="1"/>
  <c r="H81" i="1" s="1"/>
  <c r="E68" i="1"/>
  <c r="H68" i="1" s="1"/>
  <c r="H72" i="1" s="1"/>
  <c r="E61" i="1"/>
  <c r="H61" i="1" s="1"/>
  <c r="H55" i="1"/>
  <c r="E54" i="1"/>
  <c r="H54" i="1" s="1"/>
  <c r="E53" i="1"/>
  <c r="H53" i="1" s="1"/>
  <c r="E52" i="1"/>
  <c r="H52" i="1" s="1"/>
  <c r="E51" i="1"/>
  <c r="H51" i="1" s="1"/>
  <c r="E50" i="1"/>
  <c r="H50" i="1" s="1"/>
  <c r="E49" i="1"/>
  <c r="H49" i="1" s="1"/>
  <c r="E34" i="1"/>
  <c r="H34" i="1" s="1"/>
  <c r="H45" i="1" s="1"/>
  <c r="E48" i="1" l="1"/>
  <c r="H48" i="1" s="1"/>
  <c r="H65" i="1" s="1"/>
  <c r="H83" i="1" s="1"/>
  <c r="G10" i="1" s="1"/>
  <c r="G81" i="1" l="1"/>
</calcChain>
</file>

<file path=xl/sharedStrings.xml><?xml version="1.0" encoding="utf-8"?>
<sst xmlns="http://schemas.openxmlformats.org/spreadsheetml/2006/main" count="121" uniqueCount="80">
  <si>
    <t>SUBTOTAL</t>
  </si>
  <si>
    <t>LS</t>
  </si>
  <si>
    <t xml:space="preserve">AC </t>
  </si>
  <si>
    <t>EA</t>
  </si>
  <si>
    <t>LF</t>
  </si>
  <si>
    <t>SY</t>
  </si>
  <si>
    <t>AMOUNT</t>
  </si>
  <si>
    <t>UNIT 
PRICE</t>
  </si>
  <si>
    <t>QTY</t>
  </si>
  <si>
    <t>UNIT</t>
  </si>
  <si>
    <t>DESCRIPTION</t>
  </si>
  <si>
    <t xml:space="preserve">Authorized Signing Officer, Title </t>
  </si>
  <si>
    <t xml:space="preserve"> </t>
  </si>
  <si>
    <t>SIGNATURES</t>
  </si>
  <si>
    <t>The Undersigned certifies that this Bid is made in good faith, without collusion or connection with any other person, persons, partnership, company, firm, association, or corporation offering Bids on this work, for the following sum or prices to wit:</t>
  </si>
  <si>
    <t>In submitting this Bid, it is understood that this Bid may not be altered or withdrawn for a minimum of 90 calendar days, and that the Owner has reserved the right to reject any and all Bids.</t>
  </si>
  <si>
    <t>The Undersigned proposes to furnish all labor, services, materials, tools and necessary equipment for the construction of various improvements and to perform the work required at the locations set out by the Plans and Specifications, in strict accordance with the Contract Documents.</t>
  </si>
  <si>
    <t>Milestone #2-Final Completion (days):</t>
  </si>
  <si>
    <t>Milestone #1-Substantial Completion (days):</t>
  </si>
  <si>
    <t>City, State, Zip</t>
  </si>
  <si>
    <t>Address</t>
  </si>
  <si>
    <t>BIDDER'S FULL NAME</t>
  </si>
  <si>
    <t>Date</t>
  </si>
  <si>
    <t>UNIT PRICES</t>
  </si>
  <si>
    <t>BASE BID AMOUNT:</t>
  </si>
  <si>
    <t>ITEM NO.</t>
  </si>
  <si>
    <t>MAYFAIR - LIFT STATION #3 AND FORCE MAIN</t>
  </si>
  <si>
    <t>LIFT STATION</t>
  </si>
  <si>
    <t>Stripping and Site Preparation  to Include Clearing, Grubbing, and Grading (Unusable Cleared Material to be Chipped and Hauled Offsite), Complete in Place</t>
  </si>
  <si>
    <t>8-ft Diameter Fiberglass Wet Well and Concrete Slab, Complete in Place</t>
  </si>
  <si>
    <t>Davit Crane and Manual Hoist,  Complete in Place</t>
  </si>
  <si>
    <t>Piping and Valving, Complete in Place</t>
  </si>
  <si>
    <t>Submersible Non-Clog Pumps per Plans and Specifications</t>
  </si>
  <si>
    <t>Emergency Generator and Pad, Complete in Place</t>
  </si>
  <si>
    <t>City of New Braunfels Sanitary Sewer 4-ft Diameter Pre-cast Concrete Manhole</t>
  </si>
  <si>
    <t>1-Inch Freeze-Proof Potable Water Service with Hose Bib and Vacuum Breaker,  Wilkins 375XL RP Backflow Prevention Assembly, Complete in Place</t>
  </si>
  <si>
    <t>1-Inch Water Service Line ASTM B88  Type K Annealed Seamless Copper</t>
  </si>
  <si>
    <t>Concrete Pavement per Plans and Specifciations</t>
  </si>
  <si>
    <t>3-ft Wide Pedestrian Access Gate w/ D-Bolt, Complete in Place</t>
  </si>
  <si>
    <t>20-ft Wide Automatic Sliding Facility Gate, Complete in Place</t>
  </si>
  <si>
    <t>8-ft Tall Masonry Wall, Complete in Place</t>
  </si>
  <si>
    <t xml:space="preserve">8-Inch Removable Steel Bollard </t>
  </si>
  <si>
    <t>6-Inch Concrete Filled Bollards, Complete in Place</t>
  </si>
  <si>
    <t>6-Inch Removalble Bollard with D-Bolt Anchors, Complete in Place</t>
  </si>
  <si>
    <t>FORCE MAIN AND SANITARY SEWER LINE</t>
  </si>
  <si>
    <t>Trench Safety System</t>
  </si>
  <si>
    <t xml:space="preserve">8-Inch ASTM 2241 SDR 21 Sanitary Sewer Force Main, With Tracer Tape, Open Cut, All Depths, Complete in Place </t>
  </si>
  <si>
    <t xml:space="preserve">18-Inch Steel Encasement Pipe, Min. 0.25" Thickness, Open Cut, All Depths, Complete in Place </t>
  </si>
  <si>
    <t>15-Inch ASTM D3034 SDR 26 PVC Sanitary Sewer Gravity, With Tracer Tape, Open Cut, All Depths, Complete in Place</t>
  </si>
  <si>
    <t>12-Inch ASTM D3034 SDR 26 PVC Sanitary Sewer Gravity, With Tracer Tape, Open Cut, All Depths, Complete in Place</t>
  </si>
  <si>
    <t>8-Inch ASTM D3034 SDR 26 PVC Sanitary Sewer Gravity, With Tracer Tape, Open Cut, All Depths, Complete in Place</t>
  </si>
  <si>
    <t>Ductile Iron Fittings (All Sizes)</t>
  </si>
  <si>
    <t>Ton</t>
  </si>
  <si>
    <t>City of New Braunfels Sanitary Sewer 5-ft Diameter Polymer Concrete Drop Manhole</t>
  </si>
  <si>
    <t>8-Inch Plug Valve and Valve Box, Complete in Place</t>
  </si>
  <si>
    <t>Connection to Existing Manhole</t>
  </si>
  <si>
    <t>Bypass Pumping for 24-Inch Wastewater Line</t>
  </si>
  <si>
    <t>ACCESS ROAD</t>
  </si>
  <si>
    <t>STORM WATER POLLUTION PREVENTION PLAN</t>
  </si>
  <si>
    <t xml:space="preserve">Compliance with the Texas Commission on Environmental Quality’s (TCEQ) Texas Pollutant Discharge Elimination System (TPDES) regulations under the State of Texas General Permit No. TXR150000, including Storm Water Pollution Prevention Plan (SWPPP) preparation, filing, installation, maintenance, inspections, reporting, etc. as required by said permit.   </t>
  </si>
  <si>
    <t>Reinforced Filter Fabric Fence, Complete in Place</t>
  </si>
  <si>
    <t>Weed Barrier and 6" Thick TxDOT Grade 1 Crushed Stone Course Aggregate</t>
  </si>
  <si>
    <t>Hydroseeding with Mulch for Erosion Control</t>
  </si>
  <si>
    <t>Rock Berm</t>
  </si>
  <si>
    <t>Stabilized Construction Entrance</t>
  </si>
  <si>
    <t>MAYFAIR - LIFT STATION #3 AND FORCE MAIN - BASE BID:</t>
  </si>
  <si>
    <t>CY</t>
  </si>
  <si>
    <t>6" Cement Treated Subgrade</t>
  </si>
  <si>
    <t>Extra Depth Pre-cast Concrete Manhole, 4-ft Dia.</t>
  </si>
  <si>
    <t>VF</t>
  </si>
  <si>
    <t>Extra Depth Pre-cast Polymer Conncrete Drop Manhole, 5-ft Dia.</t>
  </si>
  <si>
    <t>City of New Braunfels Sanitary Sewer 6-ft Diameter Pre-cast Polymer Concrete Manhole</t>
  </si>
  <si>
    <t>Extra Depth Pre-cast Polymer Concrete Manhole, 6-ft Dia.</t>
  </si>
  <si>
    <t>Gravel Access Road per Plans and Specifications</t>
  </si>
  <si>
    <t>Drainage Excavation</t>
  </si>
  <si>
    <t>Stockpile Excess Material</t>
  </si>
  <si>
    <t>250-gal Polyethylene water tank, including all appurtenances per Plans and Specs, Complete in Place</t>
  </si>
  <si>
    <t>Reinforced Concrete Pad  for the Electrical Transformer per Utility Provider Standards, Complete in Place.</t>
  </si>
  <si>
    <t>A Fully Functional Electrical System for Mayfair Lift Station No. 3, including but not limited to: coordination with the electrical utility provider; installation/setting of the utility-provided transformer; all power distribution, conduit, and wiring; grounding and bonding system; site lighting; VFDs; control panels; instrumentation; SCADA hardware, integration, and cabling; and all associated electrical components as shown on the plans and specified. Complete in place, including all startup, testing, and commissioning.</t>
  </si>
  <si>
    <t>ADDENDUM NO.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</si>
</sst>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
    <numFmt numFmtId="165" formatCode="#,##0.0"/>
    <numFmt numFmtId="166" formatCode="[$-409]mmmm\ d\,\ yyyy;@"/>
    <numFmt numFmtId="167" formatCode="0.0"/>
  </numFmts>
  <fonts count="17" x14ac:knownFonts="1">
    <font>
      <sz val="11"/>
      <color theme="1"/>
      <name val="Calibri"/>
      <family val="2"/>
      <scheme val="minor"/>
    </font>
    <font>
      <sz val="11"/>
      <color theme="1"/>
      <name val="Calibri"/>
      <family val="2"/>
      <scheme val="minor"/>
    </font>
    <font>
      <sz val="11"/>
      <color theme="1"/>
      <name val="Aptos"/>
      <family val="2"/>
    </font>
    <font>
      <sz val="12"/>
      <name val="Aptos"/>
      <family val="2"/>
    </font>
    <font>
      <sz val="12"/>
      <color theme="1"/>
      <name val="Aptos"/>
      <family val="2"/>
    </font>
    <font>
      <b/>
      <sz val="12"/>
      <color theme="1"/>
      <name val="Aptos"/>
      <family val="2"/>
    </font>
    <font>
      <sz val="10"/>
      <name val="Arial"/>
      <family val="2"/>
    </font>
    <font>
      <sz val="20"/>
      <color theme="1"/>
      <name val="Aptos"/>
      <family val="2"/>
    </font>
    <font>
      <b/>
      <sz val="20"/>
      <color theme="1"/>
      <name val="Aptos"/>
      <family val="2"/>
    </font>
    <font>
      <b/>
      <sz val="11"/>
      <name val="Aptos"/>
      <family val="2"/>
    </font>
    <font>
      <sz val="11"/>
      <name val="Aptos"/>
      <family val="2"/>
    </font>
    <font>
      <sz val="10"/>
      <color theme="1"/>
      <name val="Aptos"/>
      <family val="2"/>
    </font>
    <font>
      <b/>
      <sz val="14"/>
      <color theme="1"/>
      <name val="Aptos"/>
      <family val="2"/>
    </font>
    <font>
      <sz val="11"/>
      <name val="Arial"/>
      <family val="2"/>
    </font>
    <font>
      <sz val="12"/>
      <color theme="1"/>
      <name val="Calibri"/>
      <family val="2"/>
      <scheme val="minor"/>
    </font>
    <font>
      <sz val="11"/>
      <color rgb="FFFF0000"/>
      <name val="Aptos"/>
      <family val="2"/>
    </font>
    <font>
      <b/>
      <sz val="18"/>
      <color rgb="FFC00000"/>
      <name val="Aptos"/>
      <family val="2"/>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hair">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right/>
      <top style="hair">
        <color indexed="64"/>
      </top>
      <bottom/>
      <diagonal/>
    </border>
    <border>
      <left/>
      <right/>
      <top style="hair">
        <color indexed="64"/>
      </top>
      <bottom style="hair">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cellStyleXfs>
  <cellXfs count="116">
    <xf numFmtId="0" fontId="0" fillId="0" borderId="0" xfId="0"/>
    <xf numFmtId="0" fontId="2" fillId="0" borderId="0" xfId="0" applyFont="1"/>
    <xf numFmtId="0" fontId="3" fillId="0" borderId="0" xfId="0" applyFont="1"/>
    <xf numFmtId="0" fontId="4" fillId="0" borderId="0" xfId="0" applyFont="1"/>
    <xf numFmtId="0" fontId="2" fillId="0" borderId="0" xfId="0" applyFont="1" applyAlignment="1">
      <alignment horizontal="right"/>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7" fillId="0" borderId="0" xfId="0" applyFont="1"/>
    <xf numFmtId="0" fontId="4" fillId="0" borderId="0" xfId="0" applyFont="1" applyAlignment="1">
      <alignment horizontal="right"/>
    </xf>
    <xf numFmtId="0" fontId="5" fillId="0" borderId="0" xfId="0" applyFont="1" applyAlignment="1">
      <alignment horizontal="right"/>
    </xf>
    <xf numFmtId="0" fontId="4" fillId="0" borderId="4" xfId="0" applyFont="1" applyBorder="1"/>
    <xf numFmtId="0" fontId="4" fillId="0" borderId="2" xfId="0" applyFont="1" applyBorder="1"/>
    <xf numFmtId="0" fontId="4" fillId="0" borderId="5" xfId="0" applyFont="1" applyBorder="1" applyAlignment="1" applyProtection="1">
      <alignment horizontal="left"/>
      <protection locked="0"/>
    </xf>
    <xf numFmtId="0" fontId="4" fillId="0" borderId="0" xfId="0" applyFont="1" applyAlignment="1" applyProtection="1">
      <alignment horizontal="left"/>
      <protection locked="0"/>
    </xf>
    <xf numFmtId="0" fontId="9" fillId="0" borderId="0" xfId="0" applyFont="1" applyAlignment="1">
      <alignment horizontal="right"/>
    </xf>
    <xf numFmtId="44" fontId="9" fillId="0" borderId="0" xfId="2" applyFont="1" applyFill="1" applyBorder="1" applyAlignment="1" applyProtection="1">
      <alignment horizontal="right"/>
    </xf>
    <xf numFmtId="44" fontId="9" fillId="0" borderId="0" xfId="2" applyFont="1" applyFill="1" applyBorder="1" applyAlignment="1" applyProtection="1">
      <alignment horizontal="left" shrinkToFit="1"/>
    </xf>
    <xf numFmtId="0" fontId="9" fillId="2" borderId="0" xfId="0" applyFont="1" applyFill="1" applyAlignment="1">
      <alignment horizontal="right"/>
    </xf>
    <xf numFmtId="0" fontId="9" fillId="0" borderId="0" xfId="0" applyFont="1"/>
    <xf numFmtId="164" fontId="11" fillId="0" borderId="0" xfId="0" applyNumberFormat="1" applyFont="1" applyAlignment="1">
      <alignment horizontal="center" vertical="top"/>
    </xf>
    <xf numFmtId="0" fontId="4" fillId="0" borderId="0" xfId="0" applyFont="1" applyAlignment="1">
      <alignment vertical="top"/>
    </xf>
    <xf numFmtId="0" fontId="4" fillId="0" borderId="0" xfId="0" applyFont="1" applyAlignment="1">
      <alignment horizontal="left" vertical="top" wrapText="1"/>
    </xf>
    <xf numFmtId="0" fontId="4" fillId="0" borderId="5" xfId="0" applyFont="1" applyBorder="1"/>
    <xf numFmtId="0" fontId="9" fillId="0" borderId="0" xfId="0" applyFont="1" applyAlignment="1">
      <alignment horizontal="center"/>
    </xf>
    <xf numFmtId="0" fontId="9" fillId="0" borderId="0" xfId="0" applyFont="1" applyAlignment="1">
      <alignment horizontal="center" wrapText="1"/>
    </xf>
    <xf numFmtId="0" fontId="10" fillId="0" borderId="2" xfId="0" applyFont="1" applyBorder="1" applyAlignment="1">
      <alignment vertical="center"/>
    </xf>
    <xf numFmtId="0" fontId="10" fillId="0" borderId="2" xfId="0" applyFont="1" applyBorder="1" applyAlignment="1">
      <alignment horizontal="center" vertical="center"/>
    </xf>
    <xf numFmtId="164" fontId="10" fillId="0" borderId="0" xfId="0" quotePrefix="1" applyNumberFormat="1" applyFont="1" applyAlignment="1">
      <alignment horizontal="center"/>
    </xf>
    <xf numFmtId="0" fontId="10" fillId="0" borderId="0" xfId="0" applyFont="1"/>
    <xf numFmtId="0" fontId="10" fillId="0" borderId="0" xfId="0" applyFont="1" applyAlignment="1">
      <alignment horizontal="center"/>
    </xf>
    <xf numFmtId="3" fontId="2" fillId="0" borderId="0" xfId="0" applyNumberFormat="1" applyFont="1" applyAlignment="1">
      <alignment horizontal="center"/>
    </xf>
    <xf numFmtId="44" fontId="10" fillId="0" borderId="0" xfId="0" applyNumberFormat="1" applyFont="1" applyProtection="1">
      <protection locked="0"/>
    </xf>
    <xf numFmtId="44" fontId="10" fillId="0" borderId="0" xfId="0" applyNumberFormat="1" applyFont="1"/>
    <xf numFmtId="3" fontId="10" fillId="0" borderId="0" xfId="0" applyNumberFormat="1" applyFont="1" applyAlignment="1">
      <alignment horizontal="center"/>
    </xf>
    <xf numFmtId="44" fontId="10" fillId="0" borderId="1" xfId="0" applyNumberFormat="1" applyFont="1" applyBorder="1" applyProtection="1">
      <protection locked="0"/>
    </xf>
    <xf numFmtId="44" fontId="10" fillId="0" borderId="1" xfId="0" applyNumberFormat="1" applyFont="1" applyBorder="1"/>
    <xf numFmtId="164" fontId="10" fillId="0" borderId="0" xfId="0" applyNumberFormat="1" applyFont="1" applyAlignment="1">
      <alignment horizontal="left"/>
    </xf>
    <xf numFmtId="0" fontId="10" fillId="0" borderId="0" xfId="0" applyFont="1" applyAlignment="1">
      <alignment horizontal="right"/>
    </xf>
    <xf numFmtId="0" fontId="9" fillId="0" borderId="2" xfId="0" applyFont="1" applyBorder="1" applyAlignment="1">
      <alignment vertical="center"/>
    </xf>
    <xf numFmtId="3" fontId="2" fillId="0" borderId="2" xfId="0" applyNumberFormat="1" applyFont="1" applyBorder="1" applyAlignment="1">
      <alignment horizontal="center" vertical="center"/>
    </xf>
    <xf numFmtId="44" fontId="10" fillId="0" borderId="2" xfId="0" applyNumberFormat="1" applyFont="1" applyBorder="1" applyAlignment="1">
      <alignment vertical="center"/>
    </xf>
    <xf numFmtId="4" fontId="2" fillId="0" borderId="0" xfId="0" applyNumberFormat="1" applyFont="1"/>
    <xf numFmtId="0" fontId="10" fillId="0" borderId="0" xfId="3" applyFont="1"/>
    <xf numFmtId="0" fontId="10" fillId="0" borderId="0" xfId="3" applyFont="1" applyAlignment="1">
      <alignment horizontal="center"/>
    </xf>
    <xf numFmtId="3" fontId="2" fillId="0" borderId="0" xfId="3" applyNumberFormat="1" applyFont="1" applyAlignment="1">
      <alignment horizontal="center"/>
    </xf>
    <xf numFmtId="44" fontId="10" fillId="0" borderId="2" xfId="0" applyNumberFormat="1" applyFont="1" applyBorder="1" applyAlignment="1" applyProtection="1">
      <alignment vertical="center"/>
      <protection locked="0"/>
    </xf>
    <xf numFmtId="44" fontId="10" fillId="0" borderId="0" xfId="0" applyNumberFormat="1" applyFont="1" applyAlignment="1">
      <alignment vertical="center"/>
    </xf>
    <xf numFmtId="44" fontId="2" fillId="0" borderId="0" xfId="0" applyNumberFormat="1" applyFont="1" applyAlignment="1">
      <alignment vertical="center"/>
    </xf>
    <xf numFmtId="0" fontId="0" fillId="0" borderId="0" xfId="0" applyFont="1"/>
    <xf numFmtId="44" fontId="2" fillId="0" borderId="0" xfId="0" applyNumberFormat="1" applyFont="1" applyBorder="1"/>
    <xf numFmtId="0" fontId="2" fillId="0" borderId="0" xfId="0" applyFont="1" applyBorder="1"/>
    <xf numFmtId="44" fontId="10" fillId="0" borderId="6" xfId="0" applyNumberFormat="1" applyFont="1" applyBorder="1"/>
    <xf numFmtId="0" fontId="5" fillId="0" borderId="0" xfId="0" applyFont="1" applyBorder="1" applyAlignment="1">
      <alignment horizontal="right" vertical="center"/>
    </xf>
    <xf numFmtId="0" fontId="2" fillId="0" borderId="0" xfId="0" applyFont="1" applyBorder="1" applyAlignment="1">
      <alignment vertical="center"/>
    </xf>
    <xf numFmtId="164" fontId="10" fillId="0" borderId="0" xfId="0" quotePrefix="1" applyNumberFormat="1" applyFont="1" applyFill="1" applyAlignment="1">
      <alignment horizontal="center"/>
    </xf>
    <xf numFmtId="0" fontId="10" fillId="0" borderId="0" xfId="0" applyFont="1" applyFill="1" applyAlignment="1">
      <alignment horizontal="center"/>
    </xf>
    <xf numFmtId="3" fontId="10" fillId="0" borderId="0" xfId="0" applyNumberFormat="1" applyFont="1" applyFill="1" applyAlignment="1">
      <alignment horizontal="center"/>
    </xf>
    <xf numFmtId="0" fontId="2" fillId="0" borderId="0" xfId="0" applyFont="1" applyFill="1" applyAlignment="1">
      <alignment horizontal="right"/>
    </xf>
    <xf numFmtId="0" fontId="10" fillId="0" borderId="0" xfId="0" applyFont="1" applyBorder="1" applyAlignment="1">
      <alignment horizontal="center"/>
    </xf>
    <xf numFmtId="164" fontId="10" fillId="0" borderId="0" xfId="0" quotePrefix="1" applyNumberFormat="1" applyFont="1" applyBorder="1" applyAlignment="1">
      <alignment horizontal="center"/>
    </xf>
    <xf numFmtId="44" fontId="10" fillId="0" borderId="1" xfId="0" applyNumberFormat="1" applyFont="1" applyBorder="1" applyAlignment="1" applyProtection="1">
      <protection locked="0"/>
    </xf>
    <xf numFmtId="0" fontId="10" fillId="0" borderId="0" xfId="0" applyFont="1" applyAlignment="1"/>
    <xf numFmtId="44" fontId="10" fillId="0" borderId="1" xfId="0" applyNumberFormat="1" applyFont="1" applyBorder="1" applyAlignment="1"/>
    <xf numFmtId="0" fontId="2" fillId="0" borderId="0" xfId="0" applyFont="1" applyAlignment="1"/>
    <xf numFmtId="44" fontId="10" fillId="0" borderId="7" xfId="0" applyNumberFormat="1" applyFont="1" applyBorder="1" applyAlignment="1" applyProtection="1">
      <protection locked="0"/>
    </xf>
    <xf numFmtId="164" fontId="10" fillId="0" borderId="5" xfId="0" quotePrefix="1" applyNumberFormat="1" applyFont="1" applyBorder="1" applyAlignment="1">
      <alignment horizontal="center" vertical="center"/>
    </xf>
    <xf numFmtId="0" fontId="10" fillId="0" borderId="0" xfId="0" applyFont="1" applyAlignment="1">
      <alignment horizontal="left" wrapText="1"/>
    </xf>
    <xf numFmtId="0" fontId="10" fillId="0" borderId="0" xfId="0" applyFont="1" applyAlignment="1">
      <alignment horizontal="center" wrapText="1"/>
    </xf>
    <xf numFmtId="164" fontId="10" fillId="0" borderId="0" xfId="0" quotePrefix="1" applyNumberFormat="1" applyFont="1" applyBorder="1" applyAlignment="1">
      <alignment horizontal="center" vertical="center"/>
    </xf>
    <xf numFmtId="1" fontId="10" fillId="0" borderId="0" xfId="0" applyNumberFormat="1" applyFont="1" applyAlignment="1">
      <alignment horizontal="center"/>
    </xf>
    <xf numFmtId="44" fontId="10" fillId="0" borderId="1" xfId="0" applyNumberFormat="1" applyFont="1" applyBorder="1" applyAlignment="1" applyProtection="1">
      <alignment vertical="center"/>
      <protection locked="0"/>
    </xf>
    <xf numFmtId="0" fontId="10" fillId="0" borderId="0" xfId="0" applyFont="1" applyAlignment="1">
      <alignment vertical="center"/>
    </xf>
    <xf numFmtId="44" fontId="10" fillId="0" borderId="1" xfId="0" applyNumberFormat="1" applyFont="1" applyBorder="1" applyAlignment="1">
      <alignment vertical="center"/>
    </xf>
    <xf numFmtId="0" fontId="0" fillId="0" borderId="0" xfId="0" applyFont="1" applyAlignment="1">
      <alignment vertical="center"/>
    </xf>
    <xf numFmtId="0" fontId="10" fillId="0" borderId="0" xfId="0" applyFont="1" applyAlignment="1">
      <alignment horizontal="center" vertical="center" wrapText="1"/>
    </xf>
    <xf numFmtId="0" fontId="0" fillId="0" borderId="0" xfId="0" applyFont="1" applyAlignment="1"/>
    <xf numFmtId="167" fontId="10" fillId="0" borderId="0" xfId="0" applyNumberFormat="1" applyFont="1" applyAlignment="1">
      <alignment horizontal="center"/>
    </xf>
    <xf numFmtId="1" fontId="0" fillId="0" borderId="0" xfId="0" applyNumberFormat="1" applyFont="1" applyBorder="1" applyAlignment="1">
      <alignment horizontal="center"/>
    </xf>
    <xf numFmtId="0" fontId="9" fillId="0" borderId="2" xfId="0" applyFont="1" applyBorder="1" applyAlignment="1">
      <alignment horizontal="left" vertical="center"/>
    </xf>
    <xf numFmtId="0" fontId="13" fillId="0" borderId="0" xfId="0" applyFont="1" applyFill="1" applyAlignment="1">
      <alignment horizontal="left" vertical="center"/>
    </xf>
    <xf numFmtId="0" fontId="10" fillId="0" borderId="0" xfId="0" applyFont="1" applyAlignment="1">
      <alignment horizontal="center" vertical="center"/>
    </xf>
    <xf numFmtId="4" fontId="2" fillId="0" borderId="0" xfId="0" applyNumberFormat="1" applyFont="1" applyAlignment="1">
      <alignment vertical="center"/>
    </xf>
    <xf numFmtId="0" fontId="10" fillId="0" borderId="0" xfId="0" applyFont="1" applyAlignment="1">
      <alignment horizontal="right" vertical="center"/>
    </xf>
    <xf numFmtId="3" fontId="2" fillId="0" borderId="0" xfId="0" applyNumberFormat="1" applyFont="1" applyAlignment="1">
      <alignment horizontal="center" vertical="center"/>
    </xf>
    <xf numFmtId="44" fontId="10" fillId="0" borderId="0" xfId="0" applyNumberFormat="1" applyFont="1" applyBorder="1" applyAlignment="1">
      <alignment vertical="center"/>
    </xf>
    <xf numFmtId="44" fontId="10" fillId="0" borderId="1" xfId="0" applyNumberFormat="1" applyFont="1" applyBorder="1" applyAlignment="1" applyProtection="1">
      <alignment vertical="center"/>
    </xf>
    <xf numFmtId="0" fontId="4" fillId="0" borderId="3" xfId="0" applyFont="1" applyBorder="1" applyAlignment="1">
      <alignment vertical="center"/>
    </xf>
    <xf numFmtId="44" fontId="4" fillId="0" borderId="3" xfId="0" applyNumberFormat="1" applyFont="1" applyBorder="1"/>
    <xf numFmtId="0" fontId="14" fillId="0" borderId="0" xfId="0" applyFont="1"/>
    <xf numFmtId="0" fontId="10" fillId="0" borderId="5" xfId="0" applyFont="1" applyBorder="1" applyAlignment="1">
      <alignment horizontal="center" wrapText="1"/>
    </xf>
    <xf numFmtId="3" fontId="10" fillId="0" borderId="5" xfId="0" applyNumberFormat="1" applyFont="1" applyBorder="1" applyAlignment="1">
      <alignment horizontal="center"/>
    </xf>
    <xf numFmtId="44" fontId="2" fillId="0" borderId="0" xfId="0" applyNumberFormat="1" applyFont="1" applyBorder="1" applyAlignment="1"/>
    <xf numFmtId="165" fontId="10" fillId="0" borderId="0" xfId="0" applyNumberFormat="1" applyFont="1" applyAlignment="1">
      <alignment horizontal="center"/>
    </xf>
    <xf numFmtId="3" fontId="10" fillId="0" borderId="0" xfId="1" applyNumberFormat="1" applyFont="1" applyFill="1" applyBorder="1" applyAlignment="1">
      <alignment horizontal="center"/>
    </xf>
    <xf numFmtId="164" fontId="10" fillId="0" borderId="5" xfId="0" quotePrefix="1" applyNumberFormat="1" applyFont="1" applyBorder="1" applyAlignment="1">
      <alignment horizontal="center"/>
    </xf>
    <xf numFmtId="0" fontId="15" fillId="0" borderId="0" xfId="0" applyFont="1" applyAlignment="1">
      <alignment horizontal="left" wrapText="1"/>
    </xf>
    <xf numFmtId="0" fontId="10" fillId="0" borderId="5" xfId="0" applyFont="1" applyBorder="1" applyAlignment="1">
      <alignment horizontal="justify" wrapText="1"/>
    </xf>
    <xf numFmtId="0" fontId="15" fillId="0" borderId="0" xfId="0" applyFont="1" applyAlignment="1">
      <alignment horizontal="center" wrapText="1"/>
    </xf>
    <xf numFmtId="0" fontId="15" fillId="0" borderId="0" xfId="0" applyFont="1" applyAlignment="1">
      <alignment horizontal="left" vertical="center" wrapText="1"/>
    </xf>
    <xf numFmtId="0" fontId="4" fillId="0" borderId="2" xfId="0" applyFont="1" applyBorder="1" applyAlignment="1" applyProtection="1">
      <alignment horizontal="left"/>
      <protection locked="0"/>
    </xf>
    <xf numFmtId="0" fontId="10" fillId="0" borderId="4" xfId="0" applyFont="1" applyBorder="1" applyAlignment="1" applyProtection="1">
      <alignment horizontal="center"/>
      <protection locked="0"/>
    </xf>
    <xf numFmtId="44" fontId="10" fillId="0" borderId="4" xfId="2" applyFont="1" applyFill="1" applyBorder="1" applyAlignment="1" applyProtection="1">
      <alignment horizontal="left" shrinkToFit="1"/>
    </xf>
    <xf numFmtId="0" fontId="4" fillId="0" borderId="4" xfId="0" applyFont="1" applyBorder="1" applyAlignment="1" applyProtection="1">
      <alignment horizontal="left"/>
      <protection locked="0"/>
    </xf>
    <xf numFmtId="0" fontId="8" fillId="0" borderId="0" xfId="0" applyFont="1" applyAlignment="1">
      <alignment horizontal="center"/>
    </xf>
    <xf numFmtId="166" fontId="4" fillId="0" borderId="4" xfId="0" applyNumberFormat="1" applyFont="1" applyBorder="1" applyAlignment="1" applyProtection="1">
      <alignment horizontal="left"/>
      <protection locked="0"/>
    </xf>
    <xf numFmtId="0" fontId="4" fillId="0" borderId="4" xfId="0" applyFont="1" applyBorder="1" applyAlignment="1" applyProtection="1">
      <alignment horizontal="center"/>
      <protection locked="0"/>
    </xf>
    <xf numFmtId="0" fontId="5" fillId="0" borderId="3" xfId="0" applyFont="1" applyFill="1" applyBorder="1" applyAlignment="1">
      <alignment horizontal="right" vertical="center"/>
    </xf>
    <xf numFmtId="0" fontId="11" fillId="0" borderId="0" xfId="0" applyFont="1" applyAlignment="1">
      <alignment horizontal="justify" vertical="top" wrapText="1"/>
    </xf>
    <xf numFmtId="0" fontId="10" fillId="0" borderId="2" xfId="0" applyFont="1" applyBorder="1" applyAlignment="1" applyProtection="1">
      <alignment horizontal="center"/>
      <protection locked="0"/>
    </xf>
    <xf numFmtId="0" fontId="11" fillId="0" borderId="0" xfId="0" applyFont="1" applyAlignment="1">
      <alignment horizontal="justify" vertical="top"/>
    </xf>
    <xf numFmtId="0" fontId="12" fillId="0" borderId="0" xfId="0" applyFont="1" applyAlignment="1">
      <alignment horizontal="left"/>
    </xf>
    <xf numFmtId="164" fontId="9" fillId="0" borderId="2" xfId="0" applyNumberFormat="1" applyFont="1" applyBorder="1" applyAlignment="1">
      <alignment horizontal="left" vertical="center"/>
    </xf>
    <xf numFmtId="0" fontId="16" fillId="0" borderId="0" xfId="0" applyFont="1" applyAlignment="1">
      <alignment horizontal="center"/>
    </xf>
    <xf numFmtId="0" fontId="16" fillId="0" borderId="0" xfId="0" applyFont="1" applyAlignment="1">
      <alignment horizontal="center"/>
    </xf>
  </cellXfs>
  <cellStyles count="4">
    <cellStyle name="Comma" xfId="1" builtinId="3"/>
    <cellStyle name="Currency" xfId="2" builtinId="4"/>
    <cellStyle name="Normal" xfId="0" builtinId="0"/>
    <cellStyle name="Normal 3" xfId="3" xr:uid="{F30D84F2-6CF0-4ED7-B1BB-C9205B5137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720FA-9AEA-43B7-A7EF-57A6D45A136C}">
  <sheetPr>
    <pageSetUpPr fitToPage="1"/>
  </sheetPr>
  <dimension ref="A1:I84"/>
  <sheetViews>
    <sheetView tabSelected="1" topLeftCell="A18" zoomScale="85" zoomScaleNormal="85" zoomScaleSheetLayoutView="115" workbookViewId="0">
      <selection activeCell="H45" sqref="H45"/>
    </sheetView>
  </sheetViews>
  <sheetFormatPr defaultRowHeight="14.4" x14ac:dyDescent="0.3"/>
  <cols>
    <col min="1" max="1" width="3.5546875" customWidth="1"/>
    <col min="2" max="2" width="6" customWidth="1"/>
    <col min="3" max="3" width="76.88671875" customWidth="1"/>
    <col min="4" max="4" width="8.33203125" customWidth="1"/>
    <col min="5" max="5" width="9.5546875" customWidth="1"/>
    <col min="6" max="6" width="22.33203125" customWidth="1"/>
    <col min="7" max="7" width="2" customWidth="1"/>
    <col min="8" max="8" width="20.5546875" customWidth="1"/>
    <col min="9" max="9" width="5.6640625" bestFit="1" customWidth="1"/>
  </cols>
  <sheetData>
    <row r="1" spans="1:9" ht="25.8" x14ac:dyDescent="0.5">
      <c r="A1" s="9"/>
      <c r="B1" s="105" t="s">
        <v>26</v>
      </c>
      <c r="C1" s="105"/>
      <c r="D1" s="105"/>
      <c r="E1" s="105"/>
      <c r="F1" s="105"/>
      <c r="G1" s="105"/>
      <c r="H1" s="105"/>
      <c r="I1" s="9"/>
    </row>
    <row r="2" spans="1:9" ht="25.8" x14ac:dyDescent="0.5">
      <c r="A2" s="9"/>
      <c r="B2" s="105" t="s">
        <v>23</v>
      </c>
      <c r="C2" s="105"/>
      <c r="D2" s="105"/>
      <c r="E2" s="105"/>
      <c r="F2" s="105"/>
      <c r="G2" s="105"/>
      <c r="H2" s="105"/>
      <c r="I2" s="9"/>
    </row>
    <row r="3" spans="1:9" ht="26.4" customHeight="1" x14ac:dyDescent="0.5">
      <c r="A3" s="9"/>
      <c r="B3" s="114" t="s">
        <v>79</v>
      </c>
      <c r="C3" s="114"/>
      <c r="D3" s="114"/>
      <c r="E3" s="114"/>
      <c r="F3" s="114"/>
      <c r="G3" s="114"/>
      <c r="H3" s="114"/>
      <c r="I3" s="9"/>
    </row>
    <row r="4" spans="1:9" ht="21.6" customHeight="1" x14ac:dyDescent="0.5">
      <c r="A4" s="9"/>
      <c r="B4" s="115"/>
      <c r="C4" s="115"/>
      <c r="D4" s="115"/>
      <c r="E4" s="115"/>
      <c r="F4" s="115"/>
      <c r="G4" s="115"/>
      <c r="H4" s="115"/>
      <c r="I4" s="9"/>
    </row>
    <row r="5" spans="1:9" ht="24.75" customHeight="1" x14ac:dyDescent="0.3">
      <c r="A5" s="3"/>
      <c r="B5" s="3"/>
      <c r="C5" s="10" t="s">
        <v>22</v>
      </c>
      <c r="D5" s="106"/>
      <c r="E5" s="106"/>
      <c r="F5" s="106"/>
      <c r="G5" s="3"/>
      <c r="H5" s="3"/>
      <c r="I5" s="3"/>
    </row>
    <row r="6" spans="1:9" ht="24.75" customHeight="1" x14ac:dyDescent="0.3">
      <c r="A6" s="3"/>
      <c r="B6" s="3"/>
      <c r="C6" s="11" t="s">
        <v>21</v>
      </c>
      <c r="D6" s="107"/>
      <c r="E6" s="107"/>
      <c r="F6" s="107"/>
      <c r="G6" s="107"/>
      <c r="H6" s="107"/>
      <c r="I6" s="3"/>
    </row>
    <row r="7" spans="1:9" ht="24.75" customHeight="1" x14ac:dyDescent="0.3">
      <c r="A7" s="3"/>
      <c r="B7" s="3"/>
      <c r="C7" s="10" t="s">
        <v>20</v>
      </c>
      <c r="D7" s="104"/>
      <c r="E7" s="104"/>
      <c r="F7" s="104"/>
      <c r="G7" s="12"/>
      <c r="H7" s="12"/>
      <c r="I7" s="3"/>
    </row>
    <row r="8" spans="1:9" ht="24.75" customHeight="1" x14ac:dyDescent="0.3">
      <c r="A8" s="3"/>
      <c r="B8" s="3"/>
      <c r="C8" s="10" t="s">
        <v>19</v>
      </c>
      <c r="D8" s="101"/>
      <c r="E8" s="101"/>
      <c r="F8" s="101"/>
      <c r="G8" s="13"/>
      <c r="H8" s="13"/>
      <c r="I8" s="3"/>
    </row>
    <row r="9" spans="1:9" ht="15.75" customHeight="1" x14ac:dyDescent="0.3">
      <c r="A9" s="3"/>
      <c r="B9" s="3"/>
      <c r="C9" s="10"/>
      <c r="D9" s="14"/>
      <c r="E9" s="14"/>
      <c r="F9" s="15"/>
      <c r="G9" s="3"/>
      <c r="H9" s="3"/>
      <c r="I9" s="3"/>
    </row>
    <row r="10" spans="1:9" s="50" customFormat="1" ht="21.75" customHeight="1" x14ac:dyDescent="0.3">
      <c r="A10" s="1"/>
      <c r="B10" s="1"/>
      <c r="C10" s="16" t="s">
        <v>18</v>
      </c>
      <c r="D10" s="102"/>
      <c r="E10" s="102"/>
      <c r="F10" s="17" t="s">
        <v>24</v>
      </c>
      <c r="G10" s="103">
        <f>SUM(H83)</f>
        <v>0</v>
      </c>
      <c r="H10" s="103"/>
      <c r="I10" s="1"/>
    </row>
    <row r="11" spans="1:9" s="50" customFormat="1" ht="21.75" customHeight="1" x14ac:dyDescent="0.3">
      <c r="A11" s="1"/>
      <c r="B11" s="1"/>
      <c r="C11" s="16" t="s">
        <v>17</v>
      </c>
      <c r="D11" s="110"/>
      <c r="E11" s="110"/>
      <c r="F11" s="17"/>
      <c r="G11" s="18"/>
      <c r="H11" s="18"/>
      <c r="I11" s="1"/>
    </row>
    <row r="12" spans="1:9" ht="15.75" customHeight="1" x14ac:dyDescent="0.3">
      <c r="A12" s="1"/>
      <c r="B12" s="1"/>
      <c r="C12" s="19"/>
      <c r="D12" s="20"/>
      <c r="E12" s="20"/>
      <c r="F12" s="17"/>
      <c r="G12" s="18"/>
      <c r="H12" s="18"/>
      <c r="I12" s="1"/>
    </row>
    <row r="13" spans="1:9" ht="31.95" customHeight="1" x14ac:dyDescent="0.3">
      <c r="A13" s="21">
        <v>1</v>
      </c>
      <c r="B13" s="109" t="s">
        <v>16</v>
      </c>
      <c r="C13" s="111"/>
      <c r="D13" s="111"/>
      <c r="E13" s="111"/>
      <c r="F13" s="111"/>
      <c r="G13" s="111"/>
      <c r="H13" s="111"/>
      <c r="I13" s="111"/>
    </row>
    <row r="14" spans="1:9" ht="21" customHeight="1" x14ac:dyDescent="0.3">
      <c r="A14" s="21">
        <v>2</v>
      </c>
      <c r="B14" s="109" t="s">
        <v>15</v>
      </c>
      <c r="C14" s="109"/>
      <c r="D14" s="109"/>
      <c r="E14" s="109"/>
      <c r="F14" s="109"/>
      <c r="G14" s="109"/>
      <c r="H14" s="109"/>
      <c r="I14" s="109"/>
    </row>
    <row r="15" spans="1:9" ht="31.2" customHeight="1" x14ac:dyDescent="0.3">
      <c r="A15" s="21">
        <v>3</v>
      </c>
      <c r="B15" s="109" t="s">
        <v>14</v>
      </c>
      <c r="C15" s="109"/>
      <c r="D15" s="109"/>
      <c r="E15" s="109"/>
      <c r="F15" s="109"/>
      <c r="G15" s="109"/>
      <c r="H15" s="109"/>
      <c r="I15" s="109"/>
    </row>
    <row r="16" spans="1:9" ht="17.25" customHeight="1" x14ac:dyDescent="0.3">
      <c r="A16" s="22"/>
      <c r="B16" s="23"/>
      <c r="C16" s="23"/>
      <c r="D16" s="23"/>
      <c r="E16" s="23"/>
      <c r="F16" s="23"/>
      <c r="G16" s="23"/>
      <c r="H16" s="23"/>
      <c r="I16" s="23"/>
    </row>
    <row r="17" spans="1:9" ht="18.75" customHeight="1" x14ac:dyDescent="0.3">
      <c r="A17" s="3"/>
      <c r="B17" s="3"/>
      <c r="C17" s="10" t="s">
        <v>13</v>
      </c>
      <c r="D17" s="12"/>
      <c r="E17" s="12"/>
      <c r="F17" s="12"/>
      <c r="G17" s="12"/>
      <c r="H17" s="12"/>
      <c r="I17" s="3"/>
    </row>
    <row r="18" spans="1:9" ht="18.75" customHeight="1" x14ac:dyDescent="0.3">
      <c r="A18" s="3"/>
      <c r="B18" s="3"/>
      <c r="C18" s="3"/>
      <c r="D18" s="24" t="s">
        <v>11</v>
      </c>
      <c r="E18" s="24"/>
      <c r="F18" s="24"/>
      <c r="G18" s="3"/>
      <c r="H18" s="3"/>
      <c r="I18" s="3"/>
    </row>
    <row r="19" spans="1:9" ht="31.95" customHeight="1" x14ac:dyDescent="0.3">
      <c r="A19" s="3"/>
      <c r="B19" s="3"/>
      <c r="C19" s="10" t="s">
        <v>13</v>
      </c>
      <c r="D19" s="12" t="s">
        <v>12</v>
      </c>
      <c r="E19" s="12"/>
      <c r="F19" s="12"/>
      <c r="G19" s="12"/>
      <c r="H19" s="12"/>
      <c r="I19" s="3"/>
    </row>
    <row r="20" spans="1:9" ht="18.75" customHeight="1" x14ac:dyDescent="0.3">
      <c r="A20" s="3"/>
      <c r="B20" s="3"/>
      <c r="C20" s="3"/>
      <c r="D20" s="3" t="s">
        <v>11</v>
      </c>
      <c r="E20" s="3"/>
      <c r="F20" s="3"/>
      <c r="G20" s="3"/>
      <c r="H20" s="3"/>
      <c r="I20" s="3"/>
    </row>
    <row r="21" spans="1:9" ht="22.95" customHeight="1" x14ac:dyDescent="0.35">
      <c r="A21" s="3"/>
      <c r="B21" s="112"/>
      <c r="C21" s="112"/>
      <c r="D21" s="3"/>
      <c r="E21" s="3"/>
      <c r="F21" s="3"/>
      <c r="G21" s="3"/>
      <c r="H21" s="3"/>
      <c r="I21" s="3"/>
    </row>
    <row r="22" spans="1:9" ht="28.8" x14ac:dyDescent="0.3">
      <c r="A22" s="3"/>
      <c r="B22" s="26" t="s">
        <v>25</v>
      </c>
      <c r="C22" s="25" t="s">
        <v>10</v>
      </c>
      <c r="D22" s="25" t="s">
        <v>9</v>
      </c>
      <c r="E22" s="25" t="s">
        <v>8</v>
      </c>
      <c r="F22" s="26" t="s">
        <v>7</v>
      </c>
      <c r="G22" s="25"/>
      <c r="H22" s="25" t="s">
        <v>6</v>
      </c>
      <c r="I22" s="2"/>
    </row>
    <row r="23" spans="1:9" s="8" customFormat="1" ht="21.75" customHeight="1" x14ac:dyDescent="0.3">
      <c r="A23" s="7"/>
      <c r="B23" s="113" t="s">
        <v>27</v>
      </c>
      <c r="C23" s="113"/>
      <c r="D23" s="27"/>
      <c r="E23" s="28"/>
      <c r="F23" s="27"/>
      <c r="G23" s="27"/>
      <c r="H23" s="27"/>
      <c r="I23" s="6"/>
    </row>
    <row r="24" spans="1:9" s="75" customFormat="1" ht="32.700000000000003" customHeight="1" x14ac:dyDescent="0.3">
      <c r="A24" s="5"/>
      <c r="B24" s="96">
        <v>1</v>
      </c>
      <c r="C24" s="68" t="s">
        <v>28</v>
      </c>
      <c r="D24" s="69" t="s">
        <v>1</v>
      </c>
      <c r="E24" s="35">
        <v>1</v>
      </c>
      <c r="F24" s="62">
        <v>0</v>
      </c>
      <c r="G24" s="63"/>
      <c r="H24" s="64">
        <f>SUM(F24*E24)</f>
        <v>0</v>
      </c>
      <c r="I24" s="73"/>
    </row>
    <row r="25" spans="1:9" s="77" customFormat="1" ht="24.6" customHeight="1" x14ac:dyDescent="0.3">
      <c r="A25" s="65"/>
      <c r="B25" s="61">
        <v>2</v>
      </c>
      <c r="C25" s="68" t="s">
        <v>29</v>
      </c>
      <c r="D25" s="69" t="s">
        <v>1</v>
      </c>
      <c r="E25" s="31">
        <v>1</v>
      </c>
      <c r="F25" s="62">
        <v>0</v>
      </c>
      <c r="G25" s="63"/>
      <c r="H25" s="64">
        <f t="shared" ref="H25:H42" si="0">SUM(F25*E25)</f>
        <v>0</v>
      </c>
      <c r="I25" s="63"/>
    </row>
    <row r="26" spans="1:9" s="77" customFormat="1" ht="24.6" customHeight="1" x14ac:dyDescent="0.3">
      <c r="A26" s="65"/>
      <c r="B26" s="61">
        <v>3</v>
      </c>
      <c r="C26" s="68" t="s">
        <v>30</v>
      </c>
      <c r="D26" s="69" t="s">
        <v>3</v>
      </c>
      <c r="E26" s="31">
        <v>1</v>
      </c>
      <c r="F26" s="62">
        <v>0</v>
      </c>
      <c r="G26" s="63"/>
      <c r="H26" s="64">
        <f t="shared" si="0"/>
        <v>0</v>
      </c>
      <c r="I26" s="63"/>
    </row>
    <row r="27" spans="1:9" s="77" customFormat="1" ht="24.6" customHeight="1" x14ac:dyDescent="0.3">
      <c r="A27" s="65"/>
      <c r="B27" s="61">
        <v>4</v>
      </c>
      <c r="C27" s="68" t="s">
        <v>31</v>
      </c>
      <c r="D27" s="69" t="s">
        <v>1</v>
      </c>
      <c r="E27" s="31">
        <v>1</v>
      </c>
      <c r="F27" s="62">
        <v>0</v>
      </c>
      <c r="G27" s="63"/>
      <c r="H27" s="64">
        <f t="shared" si="0"/>
        <v>0</v>
      </c>
      <c r="I27" s="63"/>
    </row>
    <row r="28" spans="1:9" s="77" customFormat="1" ht="24.6" customHeight="1" x14ac:dyDescent="0.3">
      <c r="A28" s="65"/>
      <c r="B28" s="61">
        <v>5</v>
      </c>
      <c r="C28" s="68" t="s">
        <v>32</v>
      </c>
      <c r="D28" s="69" t="s">
        <v>3</v>
      </c>
      <c r="E28" s="31">
        <v>3</v>
      </c>
      <c r="F28" s="62">
        <v>0</v>
      </c>
      <c r="G28" s="63"/>
      <c r="H28" s="64">
        <f t="shared" si="0"/>
        <v>0</v>
      </c>
      <c r="I28" s="63"/>
    </row>
    <row r="29" spans="1:9" s="75" customFormat="1" ht="100.8" x14ac:dyDescent="0.3">
      <c r="A29" s="5"/>
      <c r="B29" s="70">
        <v>6</v>
      </c>
      <c r="C29" s="100" t="s">
        <v>78</v>
      </c>
      <c r="D29" s="76" t="s">
        <v>1</v>
      </c>
      <c r="E29" s="82">
        <v>1</v>
      </c>
      <c r="F29" s="72">
        <v>0</v>
      </c>
      <c r="G29" s="73"/>
      <c r="H29" s="74">
        <f t="shared" si="0"/>
        <v>0</v>
      </c>
      <c r="I29" s="73"/>
    </row>
    <row r="30" spans="1:9" s="75" customFormat="1" ht="24.6" customHeight="1" x14ac:dyDescent="0.3">
      <c r="A30" s="5"/>
      <c r="B30" s="61">
        <v>7</v>
      </c>
      <c r="C30" s="68" t="s">
        <v>33</v>
      </c>
      <c r="D30" s="69" t="s">
        <v>1</v>
      </c>
      <c r="E30" s="31">
        <v>1</v>
      </c>
      <c r="F30" s="62">
        <v>0</v>
      </c>
      <c r="G30" s="63"/>
      <c r="H30" s="64">
        <f t="shared" si="0"/>
        <v>0</v>
      </c>
      <c r="I30" s="73"/>
    </row>
    <row r="31" spans="1:9" s="75" customFormat="1" ht="32.700000000000003" customHeight="1" x14ac:dyDescent="0.3">
      <c r="A31" s="5"/>
      <c r="B31" s="61">
        <v>8</v>
      </c>
      <c r="C31" s="68" t="s">
        <v>35</v>
      </c>
      <c r="D31" s="69" t="s">
        <v>1</v>
      </c>
      <c r="E31" s="71">
        <v>1</v>
      </c>
      <c r="F31" s="62">
        <v>0</v>
      </c>
      <c r="G31" s="63"/>
      <c r="H31" s="64">
        <f t="shared" si="0"/>
        <v>0</v>
      </c>
      <c r="I31" s="73"/>
    </row>
    <row r="32" spans="1:9" s="75" customFormat="1" ht="24.6" customHeight="1" x14ac:dyDescent="0.3">
      <c r="A32" s="5"/>
      <c r="B32" s="61">
        <v>9</v>
      </c>
      <c r="C32" s="68" t="s">
        <v>36</v>
      </c>
      <c r="D32" s="69" t="s">
        <v>4</v>
      </c>
      <c r="E32" s="31">
        <v>31</v>
      </c>
      <c r="F32" s="62">
        <v>0</v>
      </c>
      <c r="G32" s="63"/>
      <c r="H32" s="64">
        <f t="shared" si="0"/>
        <v>0</v>
      </c>
      <c r="I32" s="73"/>
    </row>
    <row r="33" spans="1:9" s="75" customFormat="1" ht="28.8" x14ac:dyDescent="0.3">
      <c r="A33" s="5"/>
      <c r="B33" s="61">
        <v>10</v>
      </c>
      <c r="C33" s="97" t="s">
        <v>77</v>
      </c>
      <c r="D33" s="99" t="s">
        <v>1</v>
      </c>
      <c r="E33" s="31">
        <v>1</v>
      </c>
      <c r="F33" s="62">
        <v>0</v>
      </c>
      <c r="G33" s="63"/>
      <c r="H33" s="64">
        <f t="shared" si="0"/>
        <v>0</v>
      </c>
      <c r="I33" s="73"/>
    </row>
    <row r="34" spans="1:9" s="75" customFormat="1" ht="24.6" customHeight="1" x14ac:dyDescent="0.3">
      <c r="A34" s="5"/>
      <c r="B34" s="61">
        <v>11</v>
      </c>
      <c r="C34" s="68" t="s">
        <v>37</v>
      </c>
      <c r="D34" s="69" t="s">
        <v>5</v>
      </c>
      <c r="E34" s="71">
        <f>ROUND(CONVERT((4294.1666),"ft^2","yd^2"),0)</f>
        <v>477</v>
      </c>
      <c r="F34" s="62">
        <v>0</v>
      </c>
      <c r="G34" s="63"/>
      <c r="H34" s="64">
        <f t="shared" si="0"/>
        <v>0</v>
      </c>
      <c r="I34" s="73"/>
    </row>
    <row r="35" spans="1:9" s="75" customFormat="1" ht="24.6" customHeight="1" x14ac:dyDescent="0.3">
      <c r="A35" s="5"/>
      <c r="B35" s="61">
        <v>12</v>
      </c>
      <c r="C35" s="68" t="s">
        <v>67</v>
      </c>
      <c r="D35" s="69" t="s">
        <v>5</v>
      </c>
      <c r="E35" s="71">
        <v>563</v>
      </c>
      <c r="F35" s="62">
        <v>0</v>
      </c>
      <c r="G35" s="63"/>
      <c r="H35" s="64">
        <f t="shared" ref="H35" si="1">SUM(F35*E35)</f>
        <v>0</v>
      </c>
      <c r="I35" s="73"/>
    </row>
    <row r="36" spans="1:9" s="77" customFormat="1" ht="24.6" customHeight="1" x14ac:dyDescent="0.3">
      <c r="A36" s="65"/>
      <c r="B36" s="61">
        <v>13</v>
      </c>
      <c r="C36" s="68" t="s">
        <v>61</v>
      </c>
      <c r="D36" s="69" t="s">
        <v>2</v>
      </c>
      <c r="E36" s="94">
        <v>0.4</v>
      </c>
      <c r="F36" s="62">
        <v>0</v>
      </c>
      <c r="G36" s="63"/>
      <c r="H36" s="37">
        <f>SUM(F36*E36)</f>
        <v>0</v>
      </c>
      <c r="I36" s="93"/>
    </row>
    <row r="37" spans="1:9" s="75" customFormat="1" ht="24.6" customHeight="1" x14ac:dyDescent="0.3">
      <c r="A37" s="5"/>
      <c r="B37" s="61">
        <v>14</v>
      </c>
      <c r="C37" s="68" t="s">
        <v>38</v>
      </c>
      <c r="D37" s="69" t="s">
        <v>3</v>
      </c>
      <c r="E37" s="71">
        <v>1</v>
      </c>
      <c r="F37" s="62">
        <v>0</v>
      </c>
      <c r="G37" s="63"/>
      <c r="H37" s="64">
        <f t="shared" si="0"/>
        <v>0</v>
      </c>
      <c r="I37" s="73"/>
    </row>
    <row r="38" spans="1:9" s="75" customFormat="1" ht="24.6" customHeight="1" x14ac:dyDescent="0.3">
      <c r="A38" s="5"/>
      <c r="B38" s="61">
        <v>15</v>
      </c>
      <c r="C38" s="68" t="s">
        <v>39</v>
      </c>
      <c r="D38" s="69" t="s">
        <v>3</v>
      </c>
      <c r="E38" s="71">
        <v>1</v>
      </c>
      <c r="F38" s="62">
        <v>0</v>
      </c>
      <c r="G38" s="63"/>
      <c r="H38" s="64">
        <f t="shared" si="0"/>
        <v>0</v>
      </c>
      <c r="I38" s="73"/>
    </row>
    <row r="39" spans="1:9" s="75" customFormat="1" ht="24.6" customHeight="1" x14ac:dyDescent="0.3">
      <c r="A39" s="5"/>
      <c r="B39" s="61">
        <v>16</v>
      </c>
      <c r="C39" s="68" t="s">
        <v>40</v>
      </c>
      <c r="D39" s="69" t="s">
        <v>4</v>
      </c>
      <c r="E39" s="71">
        <v>456</v>
      </c>
      <c r="F39" s="62">
        <v>0</v>
      </c>
      <c r="G39" s="63"/>
      <c r="H39" s="64">
        <f t="shared" si="0"/>
        <v>0</v>
      </c>
      <c r="I39" s="73"/>
    </row>
    <row r="40" spans="1:9" s="75" customFormat="1" ht="24.6" customHeight="1" x14ac:dyDescent="0.3">
      <c r="A40" s="5"/>
      <c r="B40" s="61">
        <v>17</v>
      </c>
      <c r="C40" s="68" t="s">
        <v>41</v>
      </c>
      <c r="D40" s="69" t="s">
        <v>3</v>
      </c>
      <c r="E40" s="35">
        <v>21</v>
      </c>
      <c r="F40" s="62">
        <v>0</v>
      </c>
      <c r="G40" s="63"/>
      <c r="H40" s="64">
        <f t="shared" si="0"/>
        <v>0</v>
      </c>
      <c r="I40" s="73"/>
    </row>
    <row r="41" spans="1:9" s="75" customFormat="1" ht="24.6" customHeight="1" x14ac:dyDescent="0.3">
      <c r="A41" s="5"/>
      <c r="B41" s="61">
        <v>18</v>
      </c>
      <c r="C41" s="68" t="s">
        <v>42</v>
      </c>
      <c r="D41" s="69" t="s">
        <v>3</v>
      </c>
      <c r="E41" s="71">
        <v>7</v>
      </c>
      <c r="F41" s="62">
        <v>0</v>
      </c>
      <c r="G41" s="63"/>
      <c r="H41" s="64">
        <f t="shared" si="0"/>
        <v>0</v>
      </c>
      <c r="I41" s="73"/>
    </row>
    <row r="42" spans="1:9" s="75" customFormat="1" ht="24.6" customHeight="1" x14ac:dyDescent="0.3">
      <c r="A42" s="5"/>
      <c r="B42" s="61">
        <v>19</v>
      </c>
      <c r="C42" s="68" t="s">
        <v>43</v>
      </c>
      <c r="D42" s="69" t="s">
        <v>3</v>
      </c>
      <c r="E42" s="71">
        <v>1</v>
      </c>
      <c r="F42" s="62">
        <v>0</v>
      </c>
      <c r="G42" s="63"/>
      <c r="H42" s="64">
        <f t="shared" si="0"/>
        <v>0</v>
      </c>
      <c r="I42" s="73"/>
    </row>
    <row r="43" spans="1:9" s="75" customFormat="1" ht="28.8" x14ac:dyDescent="0.3">
      <c r="A43" s="5"/>
      <c r="B43" s="61">
        <v>20</v>
      </c>
      <c r="C43" s="68" t="s">
        <v>76</v>
      </c>
      <c r="D43" s="69" t="s">
        <v>3</v>
      </c>
      <c r="E43" s="71">
        <v>1</v>
      </c>
      <c r="F43" s="62">
        <v>0</v>
      </c>
      <c r="G43" s="63"/>
      <c r="H43" s="64">
        <f>SUM(F43*E43)</f>
        <v>0</v>
      </c>
      <c r="I43" s="73"/>
    </row>
    <row r="44" spans="1:9" s="50" customFormat="1" ht="12.75" customHeight="1" x14ac:dyDescent="0.3">
      <c r="A44" s="1"/>
      <c r="B44" s="29"/>
      <c r="C44" s="30"/>
      <c r="D44" s="31"/>
      <c r="E44" s="32"/>
      <c r="F44" s="33"/>
      <c r="G44" s="30"/>
      <c r="H44" s="34"/>
      <c r="I44" s="30"/>
    </row>
    <row r="45" spans="1:9" s="50" customFormat="1" ht="21.75" customHeight="1" x14ac:dyDescent="0.3">
      <c r="A45" s="1"/>
      <c r="B45" s="38"/>
      <c r="C45" s="30"/>
      <c r="D45" s="31"/>
      <c r="E45" s="32"/>
      <c r="F45" s="39" t="s">
        <v>0</v>
      </c>
      <c r="G45" s="30"/>
      <c r="H45" s="37">
        <f>SUM(H24:H43)</f>
        <v>0</v>
      </c>
      <c r="I45" s="30"/>
    </row>
    <row r="46" spans="1:9" s="50" customFormat="1" ht="15.75" customHeight="1" x14ac:dyDescent="0.3">
      <c r="A46" s="1"/>
      <c r="B46" s="60"/>
      <c r="C46" s="30"/>
      <c r="D46" s="30"/>
      <c r="E46" s="32"/>
      <c r="F46" s="39"/>
      <c r="G46" s="30"/>
      <c r="H46" s="34"/>
      <c r="I46" s="30"/>
    </row>
    <row r="47" spans="1:9" s="75" customFormat="1" ht="21.75" customHeight="1" x14ac:dyDescent="0.3">
      <c r="A47" s="5"/>
      <c r="B47" s="40" t="s">
        <v>44</v>
      </c>
      <c r="C47" s="27"/>
      <c r="D47" s="27"/>
      <c r="E47" s="41"/>
      <c r="F47" s="42"/>
      <c r="G47" s="27"/>
      <c r="H47" s="42"/>
      <c r="I47" s="73"/>
    </row>
    <row r="48" spans="1:9" s="77" customFormat="1" ht="24.6" customHeight="1" x14ac:dyDescent="0.3">
      <c r="A48" s="65"/>
      <c r="B48" s="61">
        <v>1</v>
      </c>
      <c r="C48" s="68" t="s">
        <v>45</v>
      </c>
      <c r="D48" s="69" t="s">
        <v>4</v>
      </c>
      <c r="E48" s="35">
        <f>E49+E51+E52+E53</f>
        <v>5552</v>
      </c>
      <c r="F48" s="62">
        <v>0</v>
      </c>
      <c r="G48" s="63"/>
      <c r="H48" s="64">
        <f>SUM(F48*E48)</f>
        <v>0</v>
      </c>
      <c r="I48" s="63"/>
    </row>
    <row r="49" spans="1:9" s="75" customFormat="1" ht="36.75" customHeight="1" x14ac:dyDescent="0.3">
      <c r="A49" s="5"/>
      <c r="B49" s="70">
        <v>2</v>
      </c>
      <c r="C49" s="68" t="s">
        <v>46</v>
      </c>
      <c r="D49" s="69" t="s">
        <v>4</v>
      </c>
      <c r="E49" s="35">
        <f>1400+1600+1411</f>
        <v>4411</v>
      </c>
      <c r="F49" s="62">
        <v>0</v>
      </c>
      <c r="G49" s="63"/>
      <c r="H49" s="64">
        <f t="shared" ref="H49:H63" si="2">SUM(F49*E49)</f>
        <v>0</v>
      </c>
      <c r="I49" s="73"/>
    </row>
    <row r="50" spans="1:9" s="75" customFormat="1" ht="36.75" customHeight="1" x14ac:dyDescent="0.3">
      <c r="A50" s="5"/>
      <c r="B50" s="70">
        <v>3</v>
      </c>
      <c r="C50" s="68" t="s">
        <v>47</v>
      </c>
      <c r="D50" s="69" t="s">
        <v>4</v>
      </c>
      <c r="E50" s="71">
        <f>60*2</f>
        <v>120</v>
      </c>
      <c r="F50" s="62">
        <v>0</v>
      </c>
      <c r="G50" s="63"/>
      <c r="H50" s="64">
        <f t="shared" si="2"/>
        <v>0</v>
      </c>
      <c r="I50" s="73"/>
    </row>
    <row r="51" spans="1:9" s="75" customFormat="1" ht="36.75" customHeight="1" x14ac:dyDescent="0.3">
      <c r="A51" s="5"/>
      <c r="B51" s="70">
        <v>4</v>
      </c>
      <c r="C51" s="68" t="s">
        <v>48</v>
      </c>
      <c r="D51" s="69" t="s">
        <v>4</v>
      </c>
      <c r="E51" s="71">
        <f>750+199+24.6</f>
        <v>973.6</v>
      </c>
      <c r="F51" s="62">
        <v>0</v>
      </c>
      <c r="G51" s="63"/>
      <c r="H51" s="64">
        <f t="shared" si="2"/>
        <v>0</v>
      </c>
      <c r="I51" s="73"/>
    </row>
    <row r="52" spans="1:9" s="75" customFormat="1" ht="36.75" customHeight="1" x14ac:dyDescent="0.3">
      <c r="A52" s="5"/>
      <c r="B52" s="70">
        <v>5</v>
      </c>
      <c r="C52" s="68" t="s">
        <v>49</v>
      </c>
      <c r="D52" s="69" t="s">
        <v>4</v>
      </c>
      <c r="E52" s="71">
        <f>13+75.1+20.6</f>
        <v>108.69999999999999</v>
      </c>
      <c r="F52" s="62">
        <v>0</v>
      </c>
      <c r="G52" s="63"/>
      <c r="H52" s="64">
        <f t="shared" si="2"/>
        <v>0</v>
      </c>
      <c r="I52" s="73"/>
    </row>
    <row r="53" spans="1:9" s="75" customFormat="1" ht="36.75" customHeight="1" x14ac:dyDescent="0.3">
      <c r="A53" s="5"/>
      <c r="B53" s="70">
        <v>6</v>
      </c>
      <c r="C53" s="68" t="s">
        <v>50</v>
      </c>
      <c r="D53" s="69" t="s">
        <v>4</v>
      </c>
      <c r="E53" s="71">
        <f>20+15.1+9.6+14</f>
        <v>58.7</v>
      </c>
      <c r="F53" s="62">
        <v>0</v>
      </c>
      <c r="G53" s="63"/>
      <c r="H53" s="64">
        <f t="shared" si="2"/>
        <v>0</v>
      </c>
      <c r="I53" s="73"/>
    </row>
    <row r="54" spans="1:9" s="77" customFormat="1" ht="24.6" customHeight="1" x14ac:dyDescent="0.3">
      <c r="A54" s="65"/>
      <c r="B54" s="61">
        <v>7</v>
      </c>
      <c r="C54" s="68" t="s">
        <v>51</v>
      </c>
      <c r="D54" s="69" t="s">
        <v>52</v>
      </c>
      <c r="E54" s="78">
        <f>CONVERT((46*8+4*44+4*42+4*44+6*42+46+2*44+2*42),"lbm","ton")</f>
        <v>0.67899999999999994</v>
      </c>
      <c r="F54" s="62">
        <v>0</v>
      </c>
      <c r="G54" s="63"/>
      <c r="H54" s="64">
        <f t="shared" si="2"/>
        <v>0</v>
      </c>
      <c r="I54" s="63"/>
    </row>
    <row r="55" spans="1:9" s="77" customFormat="1" ht="24.6" customHeight="1" x14ac:dyDescent="0.3">
      <c r="A55" s="65"/>
      <c r="B55" s="61">
        <v>8</v>
      </c>
      <c r="C55" s="68" t="s">
        <v>34</v>
      </c>
      <c r="D55" s="69" t="s">
        <v>3</v>
      </c>
      <c r="E55" s="71">
        <v>7</v>
      </c>
      <c r="F55" s="62">
        <v>0</v>
      </c>
      <c r="G55" s="63"/>
      <c r="H55" s="64">
        <f t="shared" si="2"/>
        <v>0</v>
      </c>
      <c r="I55" s="63"/>
    </row>
    <row r="56" spans="1:9" s="77" customFormat="1" ht="24.6" customHeight="1" x14ac:dyDescent="0.3">
      <c r="A56" s="65"/>
      <c r="B56" s="61">
        <v>9</v>
      </c>
      <c r="C56" s="68" t="s">
        <v>68</v>
      </c>
      <c r="D56" s="69" t="s">
        <v>69</v>
      </c>
      <c r="E56" s="71">
        <v>63</v>
      </c>
      <c r="F56" s="62">
        <v>0</v>
      </c>
      <c r="G56" s="63"/>
      <c r="H56" s="64">
        <f t="shared" ref="H56:H60" si="3">SUM(F56*E56)</f>
        <v>0</v>
      </c>
      <c r="I56" s="63"/>
    </row>
    <row r="57" spans="1:9" s="77" customFormat="1" ht="24.6" customHeight="1" x14ac:dyDescent="0.3">
      <c r="A57" s="65"/>
      <c r="B57" s="61">
        <v>10</v>
      </c>
      <c r="C57" s="68" t="s">
        <v>53</v>
      </c>
      <c r="D57" s="69" t="s">
        <v>3</v>
      </c>
      <c r="E57" s="71">
        <v>1</v>
      </c>
      <c r="F57" s="62">
        <v>0</v>
      </c>
      <c r="G57" s="63"/>
      <c r="H57" s="64">
        <f t="shared" si="3"/>
        <v>0</v>
      </c>
      <c r="I57" s="63"/>
    </row>
    <row r="58" spans="1:9" s="77" customFormat="1" ht="24.6" customHeight="1" x14ac:dyDescent="0.3">
      <c r="A58" s="65"/>
      <c r="B58" s="61">
        <v>11</v>
      </c>
      <c r="C58" s="68" t="s">
        <v>70</v>
      </c>
      <c r="D58" s="69" t="s">
        <v>69</v>
      </c>
      <c r="E58" s="71">
        <v>11</v>
      </c>
      <c r="F58" s="62">
        <v>0</v>
      </c>
      <c r="G58" s="63"/>
      <c r="H58" s="64">
        <f t="shared" si="3"/>
        <v>0</v>
      </c>
      <c r="I58" s="63"/>
    </row>
    <row r="59" spans="1:9" s="77" customFormat="1" ht="32.700000000000003" customHeight="1" x14ac:dyDescent="0.3">
      <c r="A59" s="65"/>
      <c r="B59" s="61">
        <v>12</v>
      </c>
      <c r="C59" s="68" t="s">
        <v>71</v>
      </c>
      <c r="D59" s="69" t="s">
        <v>3</v>
      </c>
      <c r="E59" s="71">
        <v>1</v>
      </c>
      <c r="F59" s="62">
        <v>0</v>
      </c>
      <c r="G59" s="63"/>
      <c r="H59" s="64">
        <f t="shared" si="3"/>
        <v>0</v>
      </c>
      <c r="I59" s="63"/>
    </row>
    <row r="60" spans="1:9" s="77" customFormat="1" ht="24.6" customHeight="1" x14ac:dyDescent="0.3">
      <c r="A60" s="65"/>
      <c r="B60" s="61">
        <v>13</v>
      </c>
      <c r="C60" s="68" t="s">
        <v>72</v>
      </c>
      <c r="D60" s="69" t="s">
        <v>69</v>
      </c>
      <c r="E60" s="71">
        <v>2</v>
      </c>
      <c r="F60" s="62">
        <v>0</v>
      </c>
      <c r="G60" s="63"/>
      <c r="H60" s="64">
        <f t="shared" si="3"/>
        <v>0</v>
      </c>
      <c r="I60" s="63"/>
    </row>
    <row r="61" spans="1:9" s="77" customFormat="1" ht="24.6" customHeight="1" x14ac:dyDescent="0.3">
      <c r="A61" s="65"/>
      <c r="B61" s="61">
        <v>14</v>
      </c>
      <c r="C61" s="68" t="s">
        <v>54</v>
      </c>
      <c r="D61" s="69" t="s">
        <v>3</v>
      </c>
      <c r="E61" s="79">
        <f>2+2</f>
        <v>4</v>
      </c>
      <c r="F61" s="66">
        <v>0</v>
      </c>
      <c r="G61" s="63"/>
      <c r="H61" s="64">
        <f t="shared" si="2"/>
        <v>0</v>
      </c>
      <c r="I61" s="63"/>
    </row>
    <row r="62" spans="1:9" s="77" customFormat="1" ht="24.6" customHeight="1" x14ac:dyDescent="0.3">
      <c r="A62" s="65"/>
      <c r="B62" s="61">
        <v>15</v>
      </c>
      <c r="C62" s="68" t="s">
        <v>55</v>
      </c>
      <c r="D62" s="69" t="s">
        <v>3</v>
      </c>
      <c r="E62" s="79">
        <v>1</v>
      </c>
      <c r="F62" s="62">
        <v>0</v>
      </c>
      <c r="G62" s="63"/>
      <c r="H62" s="64">
        <f t="shared" si="2"/>
        <v>0</v>
      </c>
      <c r="I62" s="63"/>
    </row>
    <row r="63" spans="1:9" s="77" customFormat="1" ht="24.6" customHeight="1" x14ac:dyDescent="0.3">
      <c r="A63" s="65"/>
      <c r="B63" s="61">
        <v>16</v>
      </c>
      <c r="C63" s="68" t="s">
        <v>56</v>
      </c>
      <c r="D63" s="69" t="s">
        <v>1</v>
      </c>
      <c r="E63" s="79">
        <v>1</v>
      </c>
      <c r="F63" s="62">
        <v>0</v>
      </c>
      <c r="G63" s="63"/>
      <c r="H63" s="64">
        <f t="shared" si="2"/>
        <v>0</v>
      </c>
      <c r="I63" s="63"/>
    </row>
    <row r="64" spans="1:9" s="50" customFormat="1" ht="12.75" customHeight="1" x14ac:dyDescent="0.3">
      <c r="A64" s="1"/>
      <c r="B64" s="61"/>
      <c r="C64" s="30"/>
      <c r="D64" s="31"/>
      <c r="E64" s="43"/>
      <c r="F64" s="39"/>
      <c r="G64" s="30"/>
      <c r="H64" s="34"/>
      <c r="I64" s="30"/>
    </row>
    <row r="65" spans="1:9" s="75" customFormat="1" ht="21.75" customHeight="1" x14ac:dyDescent="0.3">
      <c r="A65" s="5"/>
      <c r="B65" s="70"/>
      <c r="C65" s="73"/>
      <c r="D65" s="82"/>
      <c r="E65" s="83"/>
      <c r="F65" s="84" t="s">
        <v>0</v>
      </c>
      <c r="G65" s="73"/>
      <c r="H65" s="74">
        <f>SUM(H48:H63)</f>
        <v>0</v>
      </c>
      <c r="I65" s="73"/>
    </row>
    <row r="66" spans="1:9" s="50" customFormat="1" ht="15.75" customHeight="1" x14ac:dyDescent="0.3">
      <c r="A66" s="1"/>
      <c r="B66" s="60"/>
      <c r="C66" s="30"/>
      <c r="D66" s="31"/>
      <c r="E66" s="32"/>
      <c r="F66" s="39"/>
      <c r="G66" s="30"/>
      <c r="H66" s="34"/>
      <c r="I66" s="30"/>
    </row>
    <row r="67" spans="1:9" s="75" customFormat="1" ht="21.75" customHeight="1" x14ac:dyDescent="0.3">
      <c r="A67" s="5"/>
      <c r="B67" s="40" t="s">
        <v>57</v>
      </c>
      <c r="C67" s="27"/>
      <c r="D67" s="27"/>
      <c r="E67" s="41"/>
      <c r="F67" s="42"/>
      <c r="G67" s="27"/>
      <c r="H67" s="42"/>
      <c r="I67" s="73"/>
    </row>
    <row r="68" spans="1:9" s="77" customFormat="1" ht="24.6" customHeight="1" x14ac:dyDescent="0.3">
      <c r="A68" s="65"/>
      <c r="B68" s="61">
        <v>1</v>
      </c>
      <c r="C68" s="68" t="s">
        <v>73</v>
      </c>
      <c r="D68" s="69" t="s">
        <v>5</v>
      </c>
      <c r="E68" s="95">
        <f>2922*12/9</f>
        <v>3896</v>
      </c>
      <c r="F68" s="62">
        <v>0</v>
      </c>
      <c r="G68" s="63"/>
      <c r="H68" s="64">
        <f>SUM(F68*E68)</f>
        <v>0</v>
      </c>
      <c r="I68" s="63"/>
    </row>
    <row r="69" spans="1:9" s="77" customFormat="1" ht="24.6" customHeight="1" x14ac:dyDescent="0.3">
      <c r="A69" s="65"/>
      <c r="B69" s="61">
        <v>2</v>
      </c>
      <c r="C69" s="68" t="s">
        <v>74</v>
      </c>
      <c r="D69" s="69" t="s">
        <v>66</v>
      </c>
      <c r="E69" s="95">
        <v>11059</v>
      </c>
      <c r="F69" s="62">
        <v>0</v>
      </c>
      <c r="G69" s="63"/>
      <c r="H69" s="64">
        <f>SUM(F69*E69)</f>
        <v>0</v>
      </c>
      <c r="I69" s="63"/>
    </row>
    <row r="70" spans="1:9" s="77" customFormat="1" ht="24.6" customHeight="1" x14ac:dyDescent="0.3">
      <c r="A70" s="65"/>
      <c r="B70" s="61">
        <v>3</v>
      </c>
      <c r="C70" s="68" t="s">
        <v>75</v>
      </c>
      <c r="D70" s="69" t="s">
        <v>66</v>
      </c>
      <c r="E70" s="95">
        <v>11059</v>
      </c>
      <c r="F70" s="62">
        <v>0</v>
      </c>
      <c r="G70" s="63"/>
      <c r="H70" s="64">
        <f>SUM(F70*E70)</f>
        <v>0</v>
      </c>
      <c r="I70" s="63"/>
    </row>
    <row r="71" spans="1:9" s="50" customFormat="1" ht="12.75" customHeight="1" x14ac:dyDescent="0.3">
      <c r="A71" s="1"/>
      <c r="B71" s="61"/>
      <c r="C71" s="30"/>
      <c r="D71" s="31"/>
      <c r="E71" s="35"/>
      <c r="F71" s="33"/>
      <c r="G71" s="30"/>
      <c r="H71" s="53"/>
      <c r="I71" s="30"/>
    </row>
    <row r="72" spans="1:9" s="75" customFormat="1" ht="21.75" customHeight="1" x14ac:dyDescent="0.3">
      <c r="A72" s="5"/>
      <c r="B72" s="70"/>
      <c r="C72" s="73"/>
      <c r="D72" s="82"/>
      <c r="E72" s="83"/>
      <c r="F72" s="84" t="s">
        <v>0</v>
      </c>
      <c r="G72" s="73"/>
      <c r="H72" s="74">
        <f>SUM(H68:H70)</f>
        <v>0</v>
      </c>
      <c r="I72" s="73"/>
    </row>
    <row r="73" spans="1:9" s="50" customFormat="1" ht="15.75" customHeight="1" x14ac:dyDescent="0.3">
      <c r="A73" s="1"/>
      <c r="B73" s="61"/>
      <c r="C73" s="44"/>
      <c r="D73" s="45"/>
      <c r="E73" s="46"/>
      <c r="F73" s="34"/>
      <c r="G73" s="39"/>
      <c r="H73" s="34"/>
      <c r="I73" s="30"/>
    </row>
    <row r="74" spans="1:9" s="75" customFormat="1" ht="21.75" customHeight="1" x14ac:dyDescent="0.3">
      <c r="A74" s="5"/>
      <c r="B74" s="80" t="s">
        <v>58</v>
      </c>
      <c r="C74" s="28"/>
      <c r="D74" s="28"/>
      <c r="E74" s="41"/>
      <c r="F74" s="47"/>
      <c r="G74" s="27"/>
      <c r="H74" s="42"/>
      <c r="I74" s="48"/>
    </row>
    <row r="75" spans="1:9" s="75" customFormat="1" ht="81.599999999999994" customHeight="1" x14ac:dyDescent="0.3">
      <c r="A75" s="5"/>
      <c r="B75" s="67">
        <v>1</v>
      </c>
      <c r="C75" s="98" t="s">
        <v>59</v>
      </c>
      <c r="D75" s="91" t="s">
        <v>1</v>
      </c>
      <c r="E75" s="92">
        <v>1</v>
      </c>
      <c r="F75" s="36">
        <v>0</v>
      </c>
      <c r="G75" s="30"/>
      <c r="H75" s="37">
        <f>SUM(F75*E75)</f>
        <v>0</v>
      </c>
      <c r="I75" s="49"/>
    </row>
    <row r="76" spans="1:9" s="77" customFormat="1" ht="24.6" customHeight="1" x14ac:dyDescent="0.3">
      <c r="A76" s="65"/>
      <c r="B76" s="61">
        <v>2</v>
      </c>
      <c r="C76" s="68" t="s">
        <v>60</v>
      </c>
      <c r="D76" s="69" t="s">
        <v>4</v>
      </c>
      <c r="E76" s="35">
        <f>1118+1014+973+700</f>
        <v>3805</v>
      </c>
      <c r="F76" s="62">
        <v>0</v>
      </c>
      <c r="G76" s="63"/>
      <c r="H76" s="64">
        <f t="shared" ref="H76:H79" si="4">SUM(F76*E76)</f>
        <v>0</v>
      </c>
      <c r="I76" s="93"/>
    </row>
    <row r="77" spans="1:9" s="77" customFormat="1" ht="24.6" customHeight="1" x14ac:dyDescent="0.3">
      <c r="A77" s="65"/>
      <c r="B77" s="61">
        <v>3</v>
      </c>
      <c r="C77" s="68" t="s">
        <v>62</v>
      </c>
      <c r="D77" s="69" t="s">
        <v>2</v>
      </c>
      <c r="E77" s="94">
        <v>8.5</v>
      </c>
      <c r="F77" s="62">
        <v>0</v>
      </c>
      <c r="G77" s="63"/>
      <c r="H77" s="64">
        <f t="shared" si="4"/>
        <v>0</v>
      </c>
      <c r="I77" s="93"/>
    </row>
    <row r="78" spans="1:9" s="77" customFormat="1" ht="24.6" customHeight="1" x14ac:dyDescent="0.3">
      <c r="A78" s="65"/>
      <c r="B78" s="61">
        <v>4</v>
      </c>
      <c r="C78" s="68" t="s">
        <v>63</v>
      </c>
      <c r="D78" s="69" t="s">
        <v>4</v>
      </c>
      <c r="E78" s="35">
        <v>185</v>
      </c>
      <c r="F78" s="62">
        <v>0</v>
      </c>
      <c r="G78" s="63"/>
      <c r="H78" s="64">
        <f t="shared" si="4"/>
        <v>0</v>
      </c>
      <c r="I78" s="93"/>
    </row>
    <row r="79" spans="1:9" s="77" customFormat="1" ht="24.6" customHeight="1" x14ac:dyDescent="0.3">
      <c r="A79" s="65"/>
      <c r="B79" s="61">
        <v>5</v>
      </c>
      <c r="C79" s="68" t="s">
        <v>64</v>
      </c>
      <c r="D79" s="69" t="s">
        <v>3</v>
      </c>
      <c r="E79" s="35">
        <v>1</v>
      </c>
      <c r="F79" s="62">
        <v>0</v>
      </c>
      <c r="G79" s="63"/>
      <c r="H79" s="64">
        <f t="shared" si="4"/>
        <v>0</v>
      </c>
      <c r="I79" s="93"/>
    </row>
    <row r="80" spans="1:9" s="50" customFormat="1" ht="12.75" customHeight="1" x14ac:dyDescent="0.3">
      <c r="A80" s="31"/>
      <c r="B80" s="30"/>
      <c r="C80" s="31"/>
      <c r="D80" s="32"/>
      <c r="E80" s="39"/>
      <c r="F80" s="30"/>
      <c r="G80" s="34"/>
      <c r="H80" s="1"/>
      <c r="I80" s="52"/>
    </row>
    <row r="81" spans="1:9" s="75" customFormat="1" ht="21.75" customHeight="1" x14ac:dyDescent="0.3">
      <c r="A81" s="82"/>
      <c r="B81" s="73"/>
      <c r="C81" s="82"/>
      <c r="D81" s="85"/>
      <c r="E81" s="5"/>
      <c r="F81" s="84" t="s">
        <v>0</v>
      </c>
      <c r="G81" s="86">
        <f>SUM(G75:G79)</f>
        <v>0</v>
      </c>
      <c r="H81" s="87">
        <f>SUM(H75:H79)</f>
        <v>0</v>
      </c>
      <c r="I81" s="55"/>
    </row>
    <row r="82" spans="1:9" s="50" customFormat="1" ht="15.75" customHeight="1" thickBot="1" x14ac:dyDescent="0.35">
      <c r="A82" s="1"/>
      <c r="B82" s="56"/>
      <c r="C82" s="81"/>
      <c r="D82" s="57"/>
      <c r="E82" s="58"/>
      <c r="F82" s="59"/>
      <c r="G82" s="4"/>
      <c r="H82" s="4"/>
      <c r="I82" s="1"/>
    </row>
    <row r="83" spans="1:9" s="90" customFormat="1" ht="18.75" customHeight="1" thickBot="1" x14ac:dyDescent="0.35">
      <c r="A83" s="7"/>
      <c r="B83" s="108" t="s">
        <v>65</v>
      </c>
      <c r="C83" s="108"/>
      <c r="D83" s="108"/>
      <c r="E83" s="108"/>
      <c r="F83" s="108"/>
      <c r="G83" s="88"/>
      <c r="H83" s="89">
        <f>SUM(H81,H72,H65,H45)</f>
        <v>0</v>
      </c>
      <c r="I83" s="3"/>
    </row>
    <row r="84" spans="1:9" ht="18.75" customHeight="1" x14ac:dyDescent="0.3">
      <c r="A84" s="7"/>
      <c r="B84" s="54"/>
      <c r="C84" s="54"/>
      <c r="D84" s="54"/>
      <c r="E84" s="54"/>
      <c r="F84" s="54"/>
      <c r="G84" s="55"/>
      <c r="H84" s="51"/>
      <c r="I84" s="1"/>
    </row>
  </sheetData>
  <sheetProtection algorithmName="SHA-512" hashValue="+MiQAPK2xrCLz9qlY0lD6Q4TGlo2ik668yJbM8VFqN+e9OF8HWbE4mpc73gPCHKDMzd6hJzQNy4XppxnXFwONQ==" saltValue="19Ek/P/TlK53sk+rB6TKaQ==" spinCount="100000" sheet="1" objects="1" scenarios="1"/>
  <protectedRanges>
    <protectedRange password="DA9B" sqref="C48" name="Range1_1_1_2_1"/>
    <protectedRange password="DA9B" sqref="D68:D70" name="Range1_1_2"/>
    <protectedRange password="DA9B" sqref="D36 D78:D79 D76" name="Range1_1_3"/>
  </protectedRanges>
  <mergeCells count="16">
    <mergeCell ref="B83:F83"/>
    <mergeCell ref="B14:I14"/>
    <mergeCell ref="D11:E11"/>
    <mergeCell ref="B13:I13"/>
    <mergeCell ref="B15:I15"/>
    <mergeCell ref="B21:C21"/>
    <mergeCell ref="B23:C23"/>
    <mergeCell ref="D8:F8"/>
    <mergeCell ref="D10:E10"/>
    <mergeCell ref="G10:H10"/>
    <mergeCell ref="D7:F7"/>
    <mergeCell ref="B1:H1"/>
    <mergeCell ref="B2:H2"/>
    <mergeCell ref="B3:H3"/>
    <mergeCell ref="D5:F5"/>
    <mergeCell ref="D6:H6"/>
  </mergeCells>
  <pageMargins left="0.5" right="0.5" top="0.5" bottom="0.5" header="0.05" footer="0.2"/>
  <pageSetup scale="62" fitToHeight="0" orientation="portrait" r:id="rId1"/>
  <headerFooter>
    <oddFooter xml:space="preserve">&amp;C&amp;"Times New Roman,Regular"&amp;10&amp;P of &amp;N&amp;R&amp;"-,Italic"&amp;8Mayfair - &amp;A - Bid Form &amp;"-,Bold"&amp;KC00000(Addendum 3)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Lift Station #3</vt:lpstr>
      <vt:lpstr>'Lift Station #3'!Print_Area</vt:lpstr>
      <vt:lpstr>'Lift Station #3'!Print_Titles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Connie Yett</dc:creator>
  <cp:lastModifiedBy>Connie Yett</cp:lastModifiedBy>
  <cp:lastPrinted>2026-03-26T13:47:26Z</cp:lastPrinted>
  <dcterms:created xsi:type="dcterms:W3CDTF">2025-10-22T18:26:07Z</dcterms:created>
  <dcterms:modified xsi:type="dcterms:W3CDTF">2026-03-26T13:48:37Z</dcterms:modified>
</cp:coreProperties>
</file>