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300\02\73\PDF\Bid Package\4a. Addendums\Addendum 2\"/>
    </mc:Choice>
  </mc:AlternateContent>
  <xr:revisionPtr revIDLastSave="0" documentId="13_ncr:1_{F75D043E-4078-4F51-A08B-58AE08CC78FE}" xr6:coauthVersionLast="47" xr6:coauthVersionMax="47" xr10:uidLastSave="{00000000-0000-0000-0000-000000000000}"/>
  <bookViews>
    <workbookView xWindow="20505" yWindow="-11017" windowWidth="19395" windowHeight="10274" xr2:uid="{A70393FE-78F3-46AB-A5E6-A2E804A45368}"/>
  </bookViews>
  <sheets>
    <sheet name="Parcel E-5 24" sheetId="2" r:id="rId1"/>
    <sheet name="GUTHRIE TRL" sheetId="4" r:id="rId2"/>
  </sheets>
  <definedNames>
    <definedName name="_xlnm.Print_Area" localSheetId="1">'GUTHRIE TRL'!$A$1:$I$96</definedName>
    <definedName name="_xlnm.Print_Area" localSheetId="0">'Parcel E-5 24'!$A$1:$I$194</definedName>
    <definedName name="_xlnm.Print_Titles" localSheetId="1">'GUTHRIE TRL'!$1:$3</definedName>
    <definedName name="_xlnm.Print_Titles" localSheetId="0">'Parcel E-5 24'!$1:$3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9" i="4" l="1"/>
  <c r="H69" i="4"/>
  <c r="H64" i="4"/>
  <c r="H193" i="2" l="1"/>
  <c r="H186" i="2"/>
  <c r="H138" i="2"/>
  <c r="H81" i="2"/>
  <c r="H156" i="2" l="1"/>
  <c r="H155" i="2"/>
  <c r="H67" i="4"/>
  <c r="H66" i="4"/>
  <c r="H154" i="2" l="1"/>
  <c r="H87" i="4"/>
  <c r="H184" i="2"/>
  <c r="H65" i="4"/>
  <c r="H94" i="2"/>
  <c r="H94" i="4" l="1"/>
  <c r="H96" i="4" s="1"/>
  <c r="H191" i="2"/>
  <c r="E165" i="2" l="1"/>
  <c r="E161" i="2"/>
  <c r="H74" i="4" l="1"/>
  <c r="H63" i="4"/>
  <c r="J123" i="2"/>
  <c r="J116" i="2"/>
  <c r="J110" i="2"/>
  <c r="H76" i="4"/>
  <c r="H75" i="4"/>
  <c r="H183" i="2"/>
  <c r="H170" i="2"/>
  <c r="H169" i="2"/>
  <c r="H112" i="2"/>
  <c r="H100" i="2"/>
  <c r="H43" i="2" l="1"/>
  <c r="H86" i="4"/>
  <c r="H85" i="4"/>
  <c r="H84" i="4"/>
  <c r="H83" i="4"/>
  <c r="H82" i="4"/>
  <c r="H81" i="4"/>
  <c r="H73" i="4"/>
  <c r="H72" i="4"/>
  <c r="H62" i="4"/>
  <c r="H61" i="4"/>
  <c r="H60" i="4"/>
  <c r="H59" i="4"/>
  <c r="H58" i="4"/>
  <c r="H57" i="4"/>
  <c r="H56" i="4"/>
  <c r="H55" i="4"/>
  <c r="H50" i="4"/>
  <c r="H49" i="4"/>
  <c r="H48" i="4"/>
  <c r="H47" i="4"/>
  <c r="H46" i="4"/>
  <c r="H45" i="4"/>
  <c r="H44" i="4"/>
  <c r="H42" i="4"/>
  <c r="H37" i="4"/>
  <c r="H36" i="4"/>
  <c r="H35" i="4"/>
  <c r="H34" i="4"/>
  <c r="H33" i="4"/>
  <c r="H32" i="4"/>
  <c r="H31" i="4"/>
  <c r="H30" i="4"/>
  <c r="H28" i="4"/>
  <c r="H27" i="4"/>
  <c r="H26" i="4"/>
  <c r="H25" i="4"/>
  <c r="H78" i="4" l="1"/>
  <c r="H39" i="4"/>
  <c r="H52" i="4"/>
  <c r="H91" i="2"/>
  <c r="H92" i="2"/>
  <c r="H93" i="2"/>
  <c r="H90" i="2"/>
  <c r="H89" i="2"/>
  <c r="H88" i="2"/>
  <c r="H96" i="2" s="1"/>
  <c r="H86" i="2"/>
  <c r="H85" i="2"/>
  <c r="H84" i="2"/>
  <c r="H38" i="2"/>
  <c r="H144" i="2"/>
  <c r="H141" i="2"/>
  <c r="H136" i="2"/>
  <c r="H133" i="2"/>
  <c r="H132" i="2"/>
  <c r="H131" i="2"/>
  <c r="H129" i="2"/>
  <c r="H123" i="2"/>
  <c r="H122" i="2"/>
  <c r="H121" i="2"/>
  <c r="H120" i="2"/>
  <c r="H119" i="2"/>
  <c r="H118" i="2"/>
  <c r="H116" i="2"/>
  <c r="H115" i="2"/>
  <c r="H114" i="2"/>
  <c r="H113" i="2"/>
  <c r="H109" i="2"/>
  <c r="H110" i="2"/>
  <c r="H108" i="2"/>
  <c r="H107" i="2"/>
  <c r="H106" i="2"/>
  <c r="H67" i="2"/>
  <c r="H64" i="2"/>
  <c r="H62" i="2"/>
  <c r="H60" i="2"/>
  <c r="H59" i="2"/>
  <c r="H57" i="2"/>
  <c r="H55" i="2"/>
  <c r="H53" i="2"/>
  <c r="H51" i="2"/>
  <c r="H78" i="2"/>
  <c r="H75" i="2"/>
  <c r="H74" i="2"/>
  <c r="H153" i="2"/>
  <c r="H152" i="2"/>
  <c r="H158" i="2" s="1"/>
  <c r="H151" i="2"/>
  <c r="H150" i="2"/>
  <c r="H147" i="2"/>
  <c r="H146" i="2"/>
  <c r="H145" i="2"/>
  <c r="H143" i="2"/>
  <c r="H135" i="2"/>
  <c r="H128" i="2"/>
  <c r="H127" i="2"/>
  <c r="H126" i="2"/>
  <c r="H125" i="2"/>
  <c r="H124" i="2"/>
  <c r="H105" i="2"/>
  <c r="H104" i="2"/>
  <c r="H103" i="2"/>
  <c r="H102" i="2"/>
  <c r="H72" i="2"/>
  <c r="H70" i="2"/>
  <c r="H69" i="2"/>
  <c r="H68" i="2"/>
  <c r="H63" i="2"/>
  <c r="H58" i="2"/>
  <c r="H54" i="2"/>
  <c r="H52" i="2"/>
  <c r="H44" i="2"/>
  <c r="H42" i="2"/>
  <c r="H41" i="2"/>
  <c r="H40" i="2"/>
  <c r="H39" i="2"/>
  <c r="H36" i="2"/>
  <c r="H35" i="2"/>
  <c r="H33" i="2"/>
  <c r="H32" i="2"/>
  <c r="H31" i="2"/>
  <c r="H30" i="2"/>
  <c r="H28" i="2"/>
  <c r="H182" i="2"/>
  <c r="H181" i="2"/>
  <c r="H180" i="2"/>
  <c r="H179" i="2"/>
  <c r="H178" i="2"/>
  <c r="H177" i="2"/>
  <c r="H176" i="2"/>
  <c r="H168" i="2"/>
  <c r="H166" i="2"/>
  <c r="H163" i="2"/>
  <c r="H142" i="2"/>
  <c r="H101" i="2"/>
  <c r="H26" i="2"/>
  <c r="H162" i="2"/>
  <c r="H91" i="4" l="1"/>
  <c r="H165" i="2"/>
  <c r="H37" i="2"/>
  <c r="G9" i="4" l="1"/>
  <c r="G10" i="2" s="1"/>
  <c r="B176" i="2"/>
  <c r="B177" i="2" s="1"/>
  <c r="B178" i="2" s="1"/>
  <c r="B179" i="2" s="1"/>
  <c r="H175" i="2"/>
  <c r="H27" i="2" l="1"/>
  <c r="H46" i="2" s="1"/>
  <c r="H50" i="2" l="1"/>
  <c r="H71" i="2"/>
  <c r="H73" i="2"/>
  <c r="H49" i="2"/>
  <c r="H77" i="2"/>
  <c r="H76" i="2"/>
  <c r="H61" i="2"/>
  <c r="H65" i="2"/>
  <c r="H66" i="2"/>
  <c r="H79" i="2" l="1"/>
  <c r="H134" i="2" l="1"/>
  <c r="H130" i="2"/>
  <c r="H149" i="2" l="1"/>
  <c r="H148" i="2"/>
  <c r="B29" i="2" l="1"/>
  <c r="H161" i="2"/>
  <c r="H164" i="2"/>
  <c r="H172" i="2" s="1"/>
  <c r="H188" i="2" s="1"/>
  <c r="H167" i="2"/>
  <c r="G9" i="2" l="1"/>
  <c r="G12" i="2" s="1"/>
</calcChain>
</file>

<file path=xl/sharedStrings.xml><?xml version="1.0" encoding="utf-8"?>
<sst xmlns="http://schemas.openxmlformats.org/spreadsheetml/2006/main" count="439" uniqueCount="178">
  <si>
    <t>Date</t>
  </si>
  <si>
    <t>BIDDER'S FULL NAME</t>
  </si>
  <si>
    <t>Address</t>
  </si>
  <si>
    <t>City, State, Zip</t>
  </si>
  <si>
    <t>The Undersigned proposes to furnish all labor, services, materials, tools and necessary equipment for the construction of various improvements and to perform the work required at the locations set out by the Plans and Specifications, in strict accordance with the Contract Documents.</t>
  </si>
  <si>
    <t>In submitting this Bid, it is understood that this Bid may not be altered or withdrawn for a minimum of 90 calendar days, and that the Owner has reserved the right to reject any and all Bids.</t>
  </si>
  <si>
    <t>The Undersigned certifies that this Bid is made in good faith, without collusion or connection with any other person, persons, partnership, company, firm, association, or corporation offering Bids on this work, for the following sum or prices to wit:</t>
  </si>
  <si>
    <t>SIGNATURES</t>
  </si>
  <si>
    <t xml:space="preserve">Authorized Signing Officer, Title </t>
  </si>
  <si>
    <t xml:space="preserve"> </t>
  </si>
  <si>
    <t>DESCRIPTION</t>
  </si>
  <si>
    <t>UNIT</t>
  </si>
  <si>
    <t>QTY</t>
  </si>
  <si>
    <t>UNIT 
PRICE</t>
  </si>
  <si>
    <t>AMOUNT</t>
  </si>
  <si>
    <t>SY</t>
  </si>
  <si>
    <t>7" Concrete Curb and Gutter</t>
  </si>
  <si>
    <t>LF</t>
  </si>
  <si>
    <t>LS</t>
  </si>
  <si>
    <t>TPDES</t>
  </si>
  <si>
    <t>EA</t>
  </si>
  <si>
    <t>SUBTOTAL</t>
  </si>
  <si>
    <t>Standard Fire Hydrant Assembly</t>
  </si>
  <si>
    <t>Ductile Iron Fittings</t>
  </si>
  <si>
    <t>Hydrostatic Testing</t>
  </si>
  <si>
    <t>Trench Excavation Protection</t>
  </si>
  <si>
    <t>CY</t>
  </si>
  <si>
    <t>Reinforced Concrete Class 'A'</t>
  </si>
  <si>
    <t>Rock Rubble</t>
  </si>
  <si>
    <t>Standard Manhole</t>
  </si>
  <si>
    <t>VF</t>
  </si>
  <si>
    <t>Camera Testing</t>
  </si>
  <si>
    <t>Header Curb</t>
  </si>
  <si>
    <t>24" RCP</t>
  </si>
  <si>
    <t>SANITARY SEWER IMPROVEMENTS</t>
  </si>
  <si>
    <t>8" Sanitary Sewer Pipe</t>
  </si>
  <si>
    <t>Manhole Extra Depth</t>
  </si>
  <si>
    <t>Joint Restraints</t>
  </si>
  <si>
    <t>TON</t>
  </si>
  <si>
    <t>WATER DISTRIBUTION IMPROVEMENTS</t>
  </si>
  <si>
    <t>DRAINAGE IMPROVEMENTS</t>
  </si>
  <si>
    <t>STREET IMPROVEMENTS</t>
  </si>
  <si>
    <t>Sidewalk</t>
  </si>
  <si>
    <t xml:space="preserve">Barricade Posts </t>
  </si>
  <si>
    <t>Revegetation (Hydromulch) Parkways</t>
  </si>
  <si>
    <t>6" Concrete Rip-rap</t>
  </si>
  <si>
    <t>Concrete Collars</t>
  </si>
  <si>
    <t>30" RCP</t>
  </si>
  <si>
    <t>UNIT PRICES</t>
  </si>
  <si>
    <t>Tie to Existing Manhole</t>
  </si>
  <si>
    <t>8" PVC C-900 Class 150, CDR-(4)</t>
  </si>
  <si>
    <t>8" Gate Valve, MJ w/Valve Box</t>
  </si>
  <si>
    <t>Temporary Cul-de-sac/Turnaround, Access Road</t>
  </si>
  <si>
    <t>Curlex Single Net Erosion Control Blanket</t>
  </si>
  <si>
    <t>Milestone #2-Final Completion (days):</t>
  </si>
  <si>
    <t>GRADING, CLEARING, TPDES &amp; SIGNAGE</t>
  </si>
  <si>
    <t>Clearing</t>
  </si>
  <si>
    <t xml:space="preserve">AC </t>
  </si>
  <si>
    <t>Signage/Striping</t>
  </si>
  <si>
    <t xml:space="preserve">  d. 6" Lime Treated Subgrade</t>
  </si>
  <si>
    <t>1" Single Service, Long</t>
  </si>
  <si>
    <t>1" Single Service, Short</t>
  </si>
  <si>
    <t>Drop Manhole</t>
  </si>
  <si>
    <t>48" RCP</t>
  </si>
  <si>
    <t xml:space="preserve">  a. 1.5" Type D HMAC</t>
  </si>
  <si>
    <t>12" PVC C-900 Class 150, CDR-(4)</t>
  </si>
  <si>
    <t>12" Gate Valve, MJ w/Valve Box</t>
  </si>
  <si>
    <t>Concrete Valley Gutter</t>
  </si>
  <si>
    <t>6'x6' Junction Box</t>
  </si>
  <si>
    <t>4'X3' SBC</t>
  </si>
  <si>
    <t>2" Permanent Blowoff</t>
  </si>
  <si>
    <t xml:space="preserve">2" Temporary Blowoff </t>
  </si>
  <si>
    <t>4'x4' Junction Box</t>
  </si>
  <si>
    <t>3~3" PVC Primary Conduit</t>
  </si>
  <si>
    <t>1~3" PVC Primary Conduit</t>
  </si>
  <si>
    <t>1~3" PVC Secondary Conduit</t>
  </si>
  <si>
    <t>1~1-1/4" PVC Streetlight Conduit</t>
  </si>
  <si>
    <t>Primary Pull Box</t>
  </si>
  <si>
    <t>Streetlight Foundation Pad</t>
  </si>
  <si>
    <t>Transformer Pad</t>
  </si>
  <si>
    <t>Meter Box with lid</t>
  </si>
  <si>
    <t>ELECTRICAL IMPROVEMENTS</t>
  </si>
  <si>
    <t>SF</t>
  </si>
  <si>
    <t xml:space="preserve">  b. 8" Flexible (Granular) Base</t>
  </si>
  <si>
    <t xml:space="preserve">   c. 6" Lime Treated Subgrade</t>
  </si>
  <si>
    <t>Stubout Trench (assume 5lf/stubout)</t>
  </si>
  <si>
    <t>Milestone #1-Substantial Completion (days):</t>
  </si>
  <si>
    <t>BASE BID:</t>
  </si>
  <si>
    <t>MAYFAIR - PARCEL E-5 E-24</t>
  </si>
  <si>
    <t>Local A (50' ROW)</t>
  </si>
  <si>
    <t xml:space="preserve">  b. 3" Type C HMAC (Gutter to Gutter)</t>
  </si>
  <si>
    <t xml:space="preserve">  c. 14" Flexible (Granular) Base (1' behind back of curb)</t>
  </si>
  <si>
    <t>Local B (56' ROW)</t>
  </si>
  <si>
    <t>Minor Collector</t>
  </si>
  <si>
    <t xml:space="preserve">  a. 2" Type D HMAC (Gutter to Gutter)</t>
  </si>
  <si>
    <t>Concrete Driveways</t>
  </si>
  <si>
    <t>36" RCP</t>
  </si>
  <si>
    <t>42" RCP</t>
  </si>
  <si>
    <t>6'X3' SBC</t>
  </si>
  <si>
    <t>3'x3' Junction Box</t>
  </si>
  <si>
    <t>5'x5' Junction Box</t>
  </si>
  <si>
    <t>8'x8' Junction Box</t>
  </si>
  <si>
    <t xml:space="preserve">  a. 10' Type C Curb Inlet</t>
  </si>
  <si>
    <t xml:space="preserve">  b. 10' Type CI Curb Inlet</t>
  </si>
  <si>
    <t xml:space="preserve">  c. 10' Type CII Curb Inlet</t>
  </si>
  <si>
    <t xml:space="preserve">  d. 15' Type C Curb Inlet</t>
  </si>
  <si>
    <t xml:space="preserve">  e. 15' Type CI Curb Inlet</t>
  </si>
  <si>
    <t xml:space="preserve">  f. 15' Type CII Curb Inlet</t>
  </si>
  <si>
    <t xml:space="preserve">  g. 20' Type CI Curb Inlet</t>
  </si>
  <si>
    <t xml:space="preserve">  h. 20' Type CII Curb Inlet</t>
  </si>
  <si>
    <t>8"x6" Wye</t>
  </si>
  <si>
    <t xml:space="preserve">   e. 18'-20' Depth</t>
  </si>
  <si>
    <t>12" Sanitary Sewer Pipe</t>
  </si>
  <si>
    <t>18" Sanitary Sewer Pipe</t>
  </si>
  <si>
    <t xml:space="preserve">   a. 10'-12' Depth</t>
  </si>
  <si>
    <t xml:space="preserve">   b. 12-14' Depth</t>
  </si>
  <si>
    <t xml:space="preserve">   c. 14'-16' Depth</t>
  </si>
  <si>
    <t xml:space="preserve">   d. 16'-18' Depth</t>
  </si>
  <si>
    <t xml:space="preserve">   f. 20'-22' Depth</t>
  </si>
  <si>
    <t>6" Lateral ( SDR-26)</t>
  </si>
  <si>
    <t>6" Vertical Stack</t>
  </si>
  <si>
    <t>Bore Under Gas Main</t>
  </si>
  <si>
    <t>6" Concrete Cap</t>
  </si>
  <si>
    <t>16" Steel Casing</t>
  </si>
  <si>
    <t>Revegetation (Hydromulch)</t>
  </si>
  <si>
    <t>6" D.I. Pipe</t>
  </si>
  <si>
    <t>Lot Excavation</t>
  </si>
  <si>
    <t>Lot Embankment</t>
  </si>
  <si>
    <t>Street Excavation</t>
  </si>
  <si>
    <t>Street Embankment</t>
  </si>
  <si>
    <t>Drain Excavation</t>
  </si>
  <si>
    <t>Drain Embankment</t>
  </si>
  <si>
    <t xml:space="preserve">Retaining Wall </t>
  </si>
  <si>
    <t>DETENTION BASINS</t>
  </si>
  <si>
    <t xml:space="preserve">SY </t>
  </si>
  <si>
    <t>6" Concrete Rip-Rap</t>
  </si>
  <si>
    <t>Concrete V-Swale Rip-Rap</t>
  </si>
  <si>
    <t>Landlock 450(HP-TRM) Erosion Control Mat</t>
  </si>
  <si>
    <t>Chain Link Wire Fence</t>
  </si>
  <si>
    <t>MAYFAIR - PARCEL E-5 E-24 - BASE BID:</t>
  </si>
  <si>
    <t xml:space="preserve">  c. 16" Flexible (Granular) Base (1' behind back of curb)</t>
  </si>
  <si>
    <t xml:space="preserve">   a. 3" Type C/D HMAC (Gutter to Gutter)</t>
  </si>
  <si>
    <t xml:space="preserve">   b. 12" Flexible (Granular) Base (1' behind back of curb)</t>
  </si>
  <si>
    <t>MAYFAIR - GUTHRIE TRL</t>
  </si>
  <si>
    <t>a. Baffle Blocks</t>
  </si>
  <si>
    <t xml:space="preserve">   a. 6'-8' Depth</t>
  </si>
  <si>
    <t>3~3" PVC Primary Stubouts</t>
  </si>
  <si>
    <t xml:space="preserve">  h. 25' Type C Curb Inlet</t>
  </si>
  <si>
    <t xml:space="preserve">  i. 25' Type CI Curb Inlet</t>
  </si>
  <si>
    <t xml:space="preserve">  j. 30' Type C Curb Inlet</t>
  </si>
  <si>
    <t xml:space="preserve">  k. RH-15 Headwall</t>
  </si>
  <si>
    <t xml:space="preserve">  l. Baffle Blocks</t>
  </si>
  <si>
    <t xml:space="preserve">  m. FW-0 Headwall</t>
  </si>
  <si>
    <t xml:space="preserve">   b. 8'-10' Depth</t>
  </si>
  <si>
    <t xml:space="preserve">   c. 10'-12' Depth</t>
  </si>
  <si>
    <t xml:space="preserve">   d. 12-14' Depth</t>
  </si>
  <si>
    <t xml:space="preserve">   e. 14'-16' Depth</t>
  </si>
  <si>
    <t xml:space="preserve">   f. 16'-18' Depth</t>
  </si>
  <si>
    <t xml:space="preserve">   g. 18'-20' Depth</t>
  </si>
  <si>
    <t xml:space="preserve">   h. 20'-22' Depth</t>
  </si>
  <si>
    <t xml:space="preserve">   i. 22'-24' Depth</t>
  </si>
  <si>
    <t xml:space="preserve">   j. 24'-26' Depth</t>
  </si>
  <si>
    <t xml:space="preserve">   k. 26'-28' Depth</t>
  </si>
  <si>
    <t>MAYFAIR -  GUTHRIE TRL - BASE BID:</t>
  </si>
  <si>
    <t>Basin 2 Excavation and Stockpile</t>
  </si>
  <si>
    <t>Stockpile Excess Material</t>
  </si>
  <si>
    <t>ALTERNATES</t>
  </si>
  <si>
    <t>Export</t>
  </si>
  <si>
    <t>Guthrie Trl Base Bid</t>
  </si>
  <si>
    <t>E-5 E-24 Base Bid:</t>
  </si>
  <si>
    <t>E-5 E-24 &amp; Guthrie Bid Amount:</t>
  </si>
  <si>
    <t>ITEM NO.</t>
  </si>
  <si>
    <t>TOTAL</t>
  </si>
  <si>
    <t xml:space="preserve">Secondary Enclosure </t>
  </si>
  <si>
    <t>24" Steel Casing</t>
  </si>
  <si>
    <t xml:space="preserve">1.5" Irrigation Service </t>
  </si>
  <si>
    <t xml:space="preserve">2" PVC Irrigation Conduit </t>
  </si>
  <si>
    <t xml:space="preserve">Meter Box with lid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</si>
</sst>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409]mmmm\ d\,\ yyyy;@"/>
    <numFmt numFmtId="165" formatCode="0."/>
    <numFmt numFmtId="166" formatCode="#,##0.0"/>
    <numFmt numFmtId="167" formatCode="#,##0.000"/>
    <numFmt numFmtId="168" formatCode="#,##0.0000"/>
  </numFmts>
  <fonts count="17" x14ac:knownFonts="1">
    <font>
      <sz val="11"/>
      <color theme="1"/>
      <name val="Calibri"/>
      <family val="2"/>
      <scheme val="minor"/>
    </font>
    <font>
      <sz val="11"/>
      <color theme="1"/>
      <name val="Calibri"/>
      <family val="2"/>
      <scheme val="minor"/>
    </font>
    <font>
      <sz val="12"/>
      <name val="Times New Roman"/>
      <family val="1"/>
    </font>
    <font>
      <sz val="10"/>
      <name val="Arial"/>
      <family val="2"/>
    </font>
    <font>
      <sz val="20"/>
      <color theme="1"/>
      <name val="Aptos"/>
      <family val="2"/>
    </font>
    <font>
      <b/>
      <sz val="20"/>
      <color theme="1"/>
      <name val="Aptos"/>
      <family val="2"/>
    </font>
    <font>
      <sz val="11"/>
      <color theme="1"/>
      <name val="Aptos"/>
      <family val="2"/>
    </font>
    <font>
      <sz val="12"/>
      <color theme="1"/>
      <name val="Aptos"/>
      <family val="2"/>
    </font>
    <font>
      <b/>
      <sz val="12"/>
      <color theme="1"/>
      <name val="Aptos"/>
      <family val="2"/>
    </font>
    <font>
      <b/>
      <sz val="11"/>
      <name val="Aptos"/>
      <family val="2"/>
    </font>
    <font>
      <sz val="11"/>
      <name val="Aptos"/>
      <family val="2"/>
    </font>
    <font>
      <sz val="10"/>
      <color theme="1"/>
      <name val="Aptos"/>
      <family val="2"/>
    </font>
    <font>
      <b/>
      <sz val="14"/>
      <color theme="1"/>
      <name val="Aptos"/>
      <family val="2"/>
    </font>
    <font>
      <sz val="12"/>
      <name val="Aptos"/>
      <family val="2"/>
    </font>
    <font>
      <b/>
      <sz val="12"/>
      <name val="Aptos"/>
      <family val="2"/>
    </font>
    <font>
      <b/>
      <sz val="11"/>
      <color theme="1"/>
      <name val="Aptos"/>
      <family val="2"/>
    </font>
    <font>
      <sz val="11"/>
      <color rgb="FFFF0000"/>
      <name val="Aptos"/>
      <family val="2"/>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hair">
        <color indexed="64"/>
      </bottom>
      <diagonal/>
    </border>
    <border>
      <left/>
      <right/>
      <top style="hair">
        <color indexed="64"/>
      </top>
      <bottom/>
      <diagonal/>
    </border>
    <border>
      <left/>
      <right/>
      <top/>
      <bottom style="double">
        <color auto="1"/>
      </bottom>
      <diagonal/>
    </border>
  </borders>
  <cellStyleXfs count="5">
    <xf numFmtId="0" fontId="0" fillId="0" borderId="0"/>
    <xf numFmtId="44" fontId="1" fillId="0" borderId="0" applyFont="0" applyFill="0" applyBorder="0" applyAlignment="0" applyProtection="0"/>
    <xf numFmtId="0" fontId="2" fillId="0" borderId="0"/>
    <xf numFmtId="0" fontId="3" fillId="0" borderId="0"/>
    <xf numFmtId="43" fontId="1" fillId="0" borderId="0" applyFont="0" applyFill="0" applyBorder="0" applyAlignment="0" applyProtection="0"/>
  </cellStyleXfs>
  <cellXfs count="151">
    <xf numFmtId="0" fontId="0" fillId="0" borderId="0" xfId="0"/>
    <xf numFmtId="0" fontId="0" fillId="0" borderId="0" xfId="0" applyFill="1"/>
    <xf numFmtId="0" fontId="4" fillId="0" borderId="0" xfId="0" applyFont="1"/>
    <xf numFmtId="0" fontId="6" fillId="0" borderId="0" xfId="0" applyFont="1"/>
    <xf numFmtId="0" fontId="7" fillId="0" borderId="0" xfId="0" applyFont="1"/>
    <xf numFmtId="0" fontId="7" fillId="0" borderId="0" xfId="0" applyFont="1" applyAlignment="1">
      <alignment horizontal="right"/>
    </xf>
    <xf numFmtId="0" fontId="8" fillId="0" borderId="0" xfId="0" applyFont="1" applyAlignment="1">
      <alignment horizontal="right"/>
    </xf>
    <xf numFmtId="0" fontId="7" fillId="0" borderId="1" xfId="0" applyFont="1" applyBorder="1"/>
    <xf numFmtId="0" fontId="7" fillId="0" borderId="2" xfId="0" applyFont="1" applyBorder="1"/>
    <xf numFmtId="0" fontId="7" fillId="0" borderId="3" xfId="0" applyFont="1" applyBorder="1" applyAlignment="1" applyProtection="1">
      <alignment horizontal="left"/>
      <protection locked="0"/>
    </xf>
    <xf numFmtId="0" fontId="7" fillId="0" borderId="3" xfId="0" applyFont="1" applyFill="1" applyBorder="1" applyAlignment="1" applyProtection="1">
      <alignment horizontal="left"/>
      <protection locked="0"/>
    </xf>
    <xf numFmtId="0" fontId="7" fillId="0" borderId="0" xfId="0" applyFont="1" applyAlignment="1" applyProtection="1">
      <alignment horizontal="left"/>
      <protection locked="0"/>
    </xf>
    <xf numFmtId="0" fontId="9" fillId="0" borderId="0" xfId="0" applyFont="1" applyAlignment="1">
      <alignment horizontal="right"/>
    </xf>
    <xf numFmtId="44" fontId="9" fillId="0" borderId="0" xfId="1" applyFont="1" applyFill="1" applyBorder="1" applyAlignment="1" applyProtection="1">
      <alignment horizontal="right"/>
    </xf>
    <xf numFmtId="44" fontId="9" fillId="0" borderId="0" xfId="1" applyFont="1" applyFill="1" applyBorder="1" applyAlignment="1" applyProtection="1">
      <alignment horizontal="left" shrinkToFit="1"/>
    </xf>
    <xf numFmtId="0" fontId="9" fillId="2" borderId="0" xfId="0" applyFont="1" applyFill="1" applyAlignment="1">
      <alignment horizontal="right"/>
    </xf>
    <xf numFmtId="0" fontId="9" fillId="0" borderId="0" xfId="0" applyFont="1"/>
    <xf numFmtId="0" fontId="9" fillId="0" borderId="0" xfId="0" applyFont="1" applyFill="1"/>
    <xf numFmtId="165" fontId="11" fillId="0" borderId="0" xfId="0" applyNumberFormat="1" applyFont="1" applyAlignment="1">
      <alignment horizontal="center" vertical="top"/>
    </xf>
    <xf numFmtId="0" fontId="7" fillId="0" borderId="0" xfId="0" applyFont="1" applyAlignment="1">
      <alignment vertical="top"/>
    </xf>
    <xf numFmtId="0" fontId="7" fillId="0" borderId="0" xfId="0" applyFont="1" applyAlignment="1">
      <alignment horizontal="left" vertical="top" wrapText="1"/>
    </xf>
    <xf numFmtId="0" fontId="7" fillId="0" borderId="0" xfId="0" applyFont="1" applyFill="1" applyAlignment="1">
      <alignment horizontal="left" vertical="top" wrapText="1"/>
    </xf>
    <xf numFmtId="0" fontId="7" fillId="0" borderId="1" xfId="0" applyFont="1" applyFill="1" applyBorder="1"/>
    <xf numFmtId="0" fontId="7" fillId="0" borderId="3" xfId="0" applyFont="1" applyBorder="1"/>
    <xf numFmtId="0" fontId="7" fillId="0" borderId="3" xfId="0" applyFont="1" applyFill="1" applyBorder="1"/>
    <xf numFmtId="0" fontId="7" fillId="0" borderId="0" xfId="0" applyFont="1" applyFill="1"/>
    <xf numFmtId="0" fontId="9" fillId="0" borderId="0" xfId="0" applyFont="1" applyAlignment="1">
      <alignment horizontal="center"/>
    </xf>
    <xf numFmtId="0" fontId="9" fillId="0" borderId="0" xfId="0" applyFont="1" applyFill="1" applyAlignment="1">
      <alignment horizontal="center"/>
    </xf>
    <xf numFmtId="0" fontId="9" fillId="0" borderId="0" xfId="0" applyFont="1" applyAlignment="1">
      <alignment horizontal="center" wrapText="1"/>
    </xf>
    <xf numFmtId="0" fontId="13" fillId="0" borderId="0" xfId="0" applyFont="1"/>
    <xf numFmtId="0" fontId="7" fillId="0" borderId="0" xfId="0" applyFont="1" applyAlignment="1">
      <alignment vertical="center"/>
    </xf>
    <xf numFmtId="0" fontId="10" fillId="0" borderId="2" xfId="0" applyFont="1" applyBorder="1" applyAlignment="1">
      <alignment vertical="center"/>
    </xf>
    <xf numFmtId="0" fontId="10" fillId="0" borderId="2" xfId="0" applyFont="1" applyFill="1" applyBorder="1" applyAlignment="1">
      <alignment horizontal="center" vertical="center"/>
    </xf>
    <xf numFmtId="0" fontId="13" fillId="0" borderId="0" xfId="0" applyFont="1" applyAlignment="1">
      <alignment vertical="center"/>
    </xf>
    <xf numFmtId="0" fontId="6" fillId="0" borderId="0" xfId="0" applyFont="1" applyAlignment="1">
      <alignment vertical="center"/>
    </xf>
    <xf numFmtId="165" fontId="10" fillId="0" borderId="0" xfId="0" quotePrefix="1" applyNumberFormat="1" applyFont="1" applyAlignment="1">
      <alignment horizontal="center"/>
    </xf>
    <xf numFmtId="0" fontId="10" fillId="0" borderId="0" xfId="0" applyFont="1"/>
    <xf numFmtId="0" fontId="10" fillId="0" borderId="0" xfId="0" applyFont="1" applyAlignment="1">
      <alignment horizontal="center"/>
    </xf>
    <xf numFmtId="3" fontId="6" fillId="0" borderId="0" xfId="0" applyNumberFormat="1" applyFont="1" applyFill="1" applyAlignment="1">
      <alignment horizontal="center"/>
    </xf>
    <xf numFmtId="44" fontId="10" fillId="0" borderId="0" xfId="0" applyNumberFormat="1" applyFont="1" applyProtection="1">
      <protection locked="0"/>
    </xf>
    <xf numFmtId="44" fontId="10" fillId="0" borderId="0" xfId="0" applyNumberFormat="1" applyFont="1"/>
    <xf numFmtId="0" fontId="10" fillId="0" borderId="0" xfId="0" applyFont="1" applyAlignment="1">
      <alignment horizontal="left" indent="1"/>
    </xf>
    <xf numFmtId="3" fontId="10" fillId="0" borderId="0" xfId="0" applyNumberFormat="1" applyFont="1" applyFill="1" applyAlignment="1">
      <alignment horizontal="center"/>
    </xf>
    <xf numFmtId="44" fontId="10" fillId="0" borderId="5" xfId="0" applyNumberFormat="1" applyFont="1" applyBorder="1" applyProtection="1">
      <protection locked="0"/>
    </xf>
    <xf numFmtId="44" fontId="10" fillId="0" borderId="5" xfId="0" applyNumberFormat="1" applyFont="1" applyBorder="1"/>
    <xf numFmtId="0" fontId="10" fillId="0" borderId="0" xfId="0" applyFont="1" applyFill="1"/>
    <xf numFmtId="3" fontId="6" fillId="0" borderId="0" xfId="0" applyNumberFormat="1" applyFont="1"/>
    <xf numFmtId="0" fontId="10" fillId="0" borderId="0" xfId="0" applyFont="1" applyAlignment="1">
      <alignment horizontal="right"/>
    </xf>
    <xf numFmtId="0" fontId="9" fillId="0" borderId="2" xfId="0" applyFont="1" applyBorder="1" applyAlignment="1">
      <alignment vertical="center"/>
    </xf>
    <xf numFmtId="3" fontId="6" fillId="0" borderId="2" xfId="0" applyNumberFormat="1" applyFont="1" applyFill="1" applyBorder="1" applyAlignment="1">
      <alignment horizontal="center" vertical="center"/>
    </xf>
    <xf numFmtId="44" fontId="10" fillId="0" borderId="2" xfId="0" applyNumberFormat="1" applyFont="1" applyBorder="1" applyAlignment="1">
      <alignment vertical="center"/>
    </xf>
    <xf numFmtId="1" fontId="6" fillId="0" borderId="0" xfId="0" applyNumberFormat="1" applyFont="1" applyFill="1" applyAlignment="1">
      <alignment horizontal="center"/>
    </xf>
    <xf numFmtId="4" fontId="6" fillId="0" borderId="0" xfId="0" applyNumberFormat="1" applyFont="1" applyFill="1"/>
    <xf numFmtId="166" fontId="6" fillId="0" borderId="0" xfId="0" applyNumberFormat="1" applyFont="1" applyFill="1" applyAlignment="1">
      <alignment horizontal="center"/>
    </xf>
    <xf numFmtId="4" fontId="6" fillId="0" borderId="0" xfId="0" applyNumberFormat="1" applyFont="1" applyFill="1" applyAlignment="1">
      <alignment horizontal="center"/>
    </xf>
    <xf numFmtId="4" fontId="6" fillId="0" borderId="0" xfId="0" applyNumberFormat="1" applyFont="1"/>
    <xf numFmtId="4" fontId="10" fillId="0" borderId="0" xfId="0" applyNumberFormat="1" applyFont="1" applyFill="1" applyAlignment="1">
      <alignment horizontal="center"/>
    </xf>
    <xf numFmtId="0" fontId="10" fillId="0" borderId="0" xfId="0" applyFont="1" applyAlignment="1">
      <alignment horizontal="left" indent="2"/>
    </xf>
    <xf numFmtId="166" fontId="10" fillId="0" borderId="0" xfId="0" applyNumberFormat="1" applyFont="1" applyFill="1" applyAlignment="1">
      <alignment horizontal="center"/>
    </xf>
    <xf numFmtId="0" fontId="14" fillId="0" borderId="2" xfId="0" applyFont="1" applyBorder="1" applyAlignment="1">
      <alignment horizontal="left" vertical="center"/>
    </xf>
    <xf numFmtId="0" fontId="10" fillId="0" borderId="2" xfId="0" applyFont="1" applyBorder="1" applyAlignment="1">
      <alignment horizontal="center" vertical="center"/>
    </xf>
    <xf numFmtId="44" fontId="10" fillId="0" borderId="2" xfId="0" applyNumberFormat="1" applyFont="1" applyBorder="1" applyAlignment="1" applyProtection="1">
      <alignment vertical="center"/>
      <protection locked="0"/>
    </xf>
    <xf numFmtId="0" fontId="13" fillId="0" borderId="2" xfId="0" applyFont="1" applyBorder="1" applyAlignment="1">
      <alignment vertical="center"/>
    </xf>
    <xf numFmtId="165" fontId="10" fillId="0" borderId="0" xfId="0" applyNumberFormat="1" applyFont="1" applyAlignment="1">
      <alignment horizontal="center"/>
    </xf>
    <xf numFmtId="0" fontId="10" fillId="0" borderId="0" xfId="0" applyFont="1" applyAlignment="1">
      <alignment horizontal="left"/>
    </xf>
    <xf numFmtId="167" fontId="6" fillId="0" borderId="0" xfId="0" applyNumberFormat="1" applyFont="1"/>
    <xf numFmtId="168" fontId="6" fillId="0" borderId="0" xfId="0" applyNumberFormat="1" applyFont="1"/>
    <xf numFmtId="0" fontId="10" fillId="0" borderId="0" xfId="3" applyFont="1"/>
    <xf numFmtId="0" fontId="10" fillId="0" borderId="0" xfId="3" applyFont="1" applyAlignment="1">
      <alignment horizontal="center"/>
    </xf>
    <xf numFmtId="3" fontId="6" fillId="0" borderId="0" xfId="3" applyNumberFormat="1" applyFont="1" applyFill="1" applyAlignment="1">
      <alignment horizontal="center"/>
    </xf>
    <xf numFmtId="0" fontId="13" fillId="0" borderId="0" xfId="0" applyFont="1" applyAlignment="1">
      <alignment horizontal="right"/>
    </xf>
    <xf numFmtId="3" fontId="6" fillId="0" borderId="0" xfId="0" applyNumberFormat="1" applyFont="1" applyFill="1" applyAlignment="1">
      <alignment horizontal="right"/>
    </xf>
    <xf numFmtId="0" fontId="6" fillId="0" borderId="0" xfId="0" applyFont="1" applyFill="1"/>
    <xf numFmtId="0" fontId="6" fillId="0" borderId="0" xfId="0" applyFont="1" applyAlignment="1">
      <alignment horizontal="right"/>
    </xf>
    <xf numFmtId="44" fontId="6" fillId="0" borderId="5" xfId="0" applyNumberFormat="1" applyFont="1" applyBorder="1"/>
    <xf numFmtId="0" fontId="8" fillId="0" borderId="2" xfId="0" applyFont="1" applyBorder="1" applyAlignment="1">
      <alignment horizontal="left" vertical="center"/>
    </xf>
    <xf numFmtId="0" fontId="6" fillId="0" borderId="2" xfId="0" applyFont="1" applyBorder="1" applyAlignment="1">
      <alignment horizontal="center" vertical="center"/>
    </xf>
    <xf numFmtId="4" fontId="6" fillId="0" borderId="2" xfId="0" applyNumberFormat="1" applyFont="1" applyFill="1" applyBorder="1" applyAlignment="1">
      <alignment horizontal="center" vertical="center"/>
    </xf>
    <xf numFmtId="44" fontId="6" fillId="0" borderId="2" xfId="0" applyNumberFormat="1" applyFont="1" applyBorder="1" applyAlignment="1" applyProtection="1">
      <alignment vertical="center"/>
      <protection locked="0"/>
    </xf>
    <xf numFmtId="0" fontId="7" fillId="0" borderId="2" xfId="0" applyFont="1" applyBorder="1" applyAlignment="1">
      <alignment vertical="center"/>
    </xf>
    <xf numFmtId="44" fontId="6" fillId="0" borderId="2" xfId="0" applyNumberFormat="1" applyFont="1" applyBorder="1" applyAlignment="1">
      <alignment vertical="center"/>
    </xf>
    <xf numFmtId="3" fontId="10" fillId="0" borderId="0" xfId="0" applyNumberFormat="1" applyFont="1" applyFill="1" applyAlignment="1">
      <alignment horizontal="center" wrapText="1"/>
    </xf>
    <xf numFmtId="44" fontId="6" fillId="0" borderId="5" xfId="0" applyNumberFormat="1" applyFont="1" applyBorder="1" applyProtection="1">
      <protection locked="0"/>
    </xf>
    <xf numFmtId="3" fontId="13" fillId="0" borderId="0" xfId="0" applyNumberFormat="1" applyFont="1"/>
    <xf numFmtId="2" fontId="10" fillId="0" borderId="0" xfId="0" applyNumberFormat="1" applyFont="1" applyFill="1" applyAlignment="1">
      <alignment horizontal="center"/>
    </xf>
    <xf numFmtId="2" fontId="6" fillId="0" borderId="0" xfId="0" applyNumberFormat="1" applyFont="1"/>
    <xf numFmtId="44" fontId="6" fillId="0" borderId="0" xfId="0" applyNumberFormat="1" applyFont="1" applyBorder="1" applyProtection="1">
      <protection locked="0"/>
    </xf>
    <xf numFmtId="44" fontId="6" fillId="0" borderId="0" xfId="0" applyNumberFormat="1" applyFont="1"/>
    <xf numFmtId="165" fontId="6" fillId="0" borderId="0" xfId="0" quotePrefix="1" applyNumberFormat="1" applyFont="1" applyAlignment="1">
      <alignment horizontal="center"/>
    </xf>
    <xf numFmtId="0" fontId="6" fillId="0" borderId="0" xfId="0" applyFont="1" applyAlignment="1">
      <alignment horizontal="left"/>
    </xf>
    <xf numFmtId="0" fontId="6" fillId="0" borderId="0" xfId="0" applyFont="1" applyAlignment="1">
      <alignment horizontal="center"/>
    </xf>
    <xf numFmtId="3" fontId="6" fillId="0" borderId="0" xfId="4" applyNumberFormat="1" applyFont="1" applyFill="1" applyBorder="1" applyAlignment="1">
      <alignment horizontal="center"/>
    </xf>
    <xf numFmtId="3" fontId="10" fillId="0" borderId="0" xfId="0" applyNumberFormat="1" applyFont="1" applyFill="1"/>
    <xf numFmtId="0" fontId="6" fillId="0" borderId="4" xfId="0" applyFont="1" applyBorder="1" applyAlignment="1">
      <alignment vertical="center"/>
    </xf>
    <xf numFmtId="44" fontId="15" fillId="0" borderId="4" xfId="0" applyNumberFormat="1" applyFont="1" applyBorder="1" applyAlignment="1">
      <alignment vertical="center"/>
    </xf>
    <xf numFmtId="0" fontId="10" fillId="0" borderId="0" xfId="0" applyFont="1" applyFill="1" applyAlignment="1">
      <alignment horizontal="left" indent="2"/>
    </xf>
    <xf numFmtId="44" fontId="10" fillId="0" borderId="0" xfId="0" applyNumberFormat="1" applyFont="1" applyBorder="1"/>
    <xf numFmtId="44" fontId="6" fillId="0" borderId="6" xfId="0" applyNumberFormat="1" applyFont="1" applyBorder="1"/>
    <xf numFmtId="0" fontId="10" fillId="0" borderId="3" xfId="0" applyFont="1" applyBorder="1" applyAlignment="1" applyProtection="1">
      <alignment horizontal="center"/>
      <protection locked="0"/>
    </xf>
    <xf numFmtId="44" fontId="10" fillId="0" borderId="0" xfId="1" applyNumberFormat="1" applyFont="1" applyFill="1" applyBorder="1" applyAlignment="1" applyProtection="1">
      <alignment horizontal="left" shrinkToFit="1"/>
    </xf>
    <xf numFmtId="0" fontId="9" fillId="0" borderId="0" xfId="0" applyFont="1" applyBorder="1" applyAlignment="1" applyProtection="1">
      <alignment horizontal="center"/>
      <protection locked="0"/>
    </xf>
    <xf numFmtId="3" fontId="9" fillId="0" borderId="0" xfId="0" applyNumberFormat="1" applyFont="1" applyFill="1" applyBorder="1" applyAlignment="1" applyProtection="1">
      <alignment horizontal="center"/>
      <protection locked="0"/>
    </xf>
    <xf numFmtId="44" fontId="6" fillId="0" borderId="0" xfId="0" applyNumberFormat="1" applyFont="1" applyBorder="1"/>
    <xf numFmtId="44" fontId="10" fillId="0" borderId="0" xfId="0" applyNumberFormat="1" applyFont="1" applyBorder="1" applyProtection="1">
      <protection locked="0"/>
    </xf>
    <xf numFmtId="0" fontId="10" fillId="0" borderId="0" xfId="0" applyFont="1" applyBorder="1"/>
    <xf numFmtId="165" fontId="10" fillId="0" borderId="0" xfId="0" applyNumberFormat="1" applyFont="1" applyAlignment="1">
      <alignment horizontal="left" vertical="center"/>
    </xf>
    <xf numFmtId="0" fontId="10" fillId="0" borderId="0" xfId="0" applyFont="1" applyAlignment="1">
      <alignment vertical="center"/>
    </xf>
    <xf numFmtId="0" fontId="10" fillId="0" borderId="0" xfId="0" applyFont="1" applyAlignment="1">
      <alignment horizontal="center" vertical="center"/>
    </xf>
    <xf numFmtId="3" fontId="6" fillId="0" borderId="0" xfId="0" applyNumberFormat="1" applyFont="1" applyFill="1" applyAlignment="1">
      <alignment horizontal="center" vertical="center"/>
    </xf>
    <xf numFmtId="0" fontId="10" fillId="0" borderId="0" xfId="0" applyFont="1" applyAlignment="1">
      <alignment horizontal="right" vertical="center"/>
    </xf>
    <xf numFmtId="44" fontId="10" fillId="0" borderId="5" xfId="0" applyNumberFormat="1" applyFont="1" applyBorder="1" applyAlignment="1">
      <alignment vertical="center"/>
    </xf>
    <xf numFmtId="165" fontId="10" fillId="0" borderId="0" xfId="0" quotePrefix="1" applyNumberFormat="1" applyFont="1" applyAlignment="1">
      <alignment horizontal="center" vertical="center"/>
    </xf>
    <xf numFmtId="4" fontId="6" fillId="0" borderId="0" xfId="0" applyNumberFormat="1" applyFont="1" applyFill="1" applyAlignment="1">
      <alignment vertical="center"/>
    </xf>
    <xf numFmtId="0" fontId="6" fillId="0" borderId="0" xfId="0" applyFont="1" applyFill="1" applyAlignment="1">
      <alignment vertical="center"/>
    </xf>
    <xf numFmtId="0" fontId="6" fillId="0" borderId="0" xfId="0" applyFont="1" applyAlignment="1">
      <alignment horizontal="right" vertical="center"/>
    </xf>
    <xf numFmtId="44" fontId="6" fillId="0" borderId="5" xfId="0" applyNumberFormat="1" applyFont="1" applyBorder="1" applyAlignment="1">
      <alignment vertical="center"/>
    </xf>
    <xf numFmtId="3" fontId="10" fillId="0" borderId="0" xfId="0" applyNumberFormat="1" applyFont="1" applyFill="1" applyAlignment="1">
      <alignment horizontal="center" vertical="center"/>
    </xf>
    <xf numFmtId="4" fontId="6" fillId="0" borderId="0" xfId="0" applyNumberFormat="1" applyFont="1" applyFill="1" applyAlignment="1">
      <alignment horizontal="center" vertical="center"/>
    </xf>
    <xf numFmtId="0" fontId="14" fillId="0" borderId="0" xfId="0" applyFont="1" applyAlignment="1">
      <alignment horizontal="right"/>
    </xf>
    <xf numFmtId="44" fontId="14" fillId="0" borderId="0" xfId="1" applyFont="1" applyFill="1" applyBorder="1" applyAlignment="1" applyProtection="1">
      <alignment horizontal="right"/>
    </xf>
    <xf numFmtId="44" fontId="14" fillId="0" borderId="0" xfId="1" applyFont="1" applyFill="1" applyBorder="1" applyAlignment="1" applyProtection="1">
      <alignment horizontal="left" shrinkToFit="1"/>
    </xf>
    <xf numFmtId="0" fontId="14" fillId="0" borderId="3" xfId="0" applyFont="1" applyBorder="1" applyAlignment="1" applyProtection="1">
      <alignment horizontal="center"/>
      <protection locked="0"/>
    </xf>
    <xf numFmtId="3" fontId="14" fillId="0" borderId="3" xfId="0" applyNumberFormat="1" applyFont="1" applyFill="1" applyBorder="1" applyAlignment="1" applyProtection="1">
      <alignment horizontal="center"/>
      <protection locked="0"/>
    </xf>
    <xf numFmtId="0" fontId="14" fillId="0" borderId="0" xfId="0" applyFont="1" applyAlignment="1" applyProtection="1">
      <alignment horizontal="center"/>
      <protection locked="0"/>
    </xf>
    <xf numFmtId="3" fontId="14" fillId="0" borderId="0" xfId="0" applyNumberFormat="1" applyFont="1" applyFill="1" applyAlignment="1" applyProtection="1">
      <alignment horizontal="center"/>
      <protection locked="0"/>
    </xf>
    <xf numFmtId="165" fontId="16" fillId="0" borderId="0" xfId="0" quotePrefix="1" applyNumberFormat="1" applyFont="1" applyAlignment="1">
      <alignment horizontal="center"/>
    </xf>
    <xf numFmtId="0" fontId="16" fillId="0" borderId="0" xfId="0" applyFont="1"/>
    <xf numFmtId="0" fontId="16" fillId="0" borderId="0" xfId="0" applyFont="1" applyAlignment="1">
      <alignment horizontal="center"/>
    </xf>
    <xf numFmtId="3" fontId="16" fillId="0" borderId="0" xfId="0" applyNumberFormat="1" applyFont="1" applyAlignment="1">
      <alignment horizontal="center"/>
    </xf>
    <xf numFmtId="3" fontId="16" fillId="0" borderId="0" xfId="0" applyNumberFormat="1" applyFont="1" applyFill="1" applyAlignment="1">
      <alignment horizontal="center"/>
    </xf>
    <xf numFmtId="3" fontId="16" fillId="0" borderId="0" xfId="4" applyNumberFormat="1" applyFont="1" applyFill="1" applyBorder="1" applyAlignment="1">
      <alignment horizontal="center"/>
    </xf>
    <xf numFmtId="4" fontId="16" fillId="0" borderId="0" xfId="0" applyNumberFormat="1" applyFont="1" applyFill="1" applyAlignment="1">
      <alignment horizontal="center"/>
    </xf>
    <xf numFmtId="3" fontId="10" fillId="0" borderId="0" xfId="0" applyNumberFormat="1" applyFont="1" applyAlignment="1">
      <alignment horizontal="center"/>
    </xf>
    <xf numFmtId="0" fontId="11" fillId="0" borderId="0" xfId="0" applyFont="1" applyAlignment="1">
      <alignment horizontal="justify" vertical="top" wrapText="1"/>
    </xf>
    <xf numFmtId="165" fontId="9" fillId="0" borderId="2" xfId="0" applyNumberFormat="1" applyFont="1" applyBorder="1" applyAlignment="1">
      <alignment horizontal="left" vertical="center"/>
    </xf>
    <xf numFmtId="0" fontId="8" fillId="0" borderId="4" xfId="0" applyFont="1" applyBorder="1" applyAlignment="1">
      <alignment horizontal="right" vertical="center"/>
    </xf>
    <xf numFmtId="0" fontId="11" fillId="0" borderId="0" xfId="0" applyFont="1" applyAlignment="1">
      <alignment horizontal="justify" vertical="top"/>
    </xf>
    <xf numFmtId="0" fontId="12" fillId="0" borderId="0" xfId="0" applyFont="1" applyAlignment="1">
      <alignment horizontal="left"/>
    </xf>
    <xf numFmtId="0" fontId="5" fillId="0" borderId="0" xfId="0" applyFont="1" applyAlignment="1">
      <alignment horizontal="center"/>
    </xf>
    <xf numFmtId="164" fontId="7" fillId="0" borderId="1" xfId="0" applyNumberFormat="1" applyFont="1" applyBorder="1" applyAlignment="1" applyProtection="1">
      <alignment horizontal="left"/>
      <protection locked="0"/>
    </xf>
    <xf numFmtId="0" fontId="7" fillId="0" borderId="1" xfId="0" applyFont="1" applyBorder="1" applyAlignment="1" applyProtection="1">
      <alignment horizontal="center"/>
      <protection locked="0"/>
    </xf>
    <xf numFmtId="44" fontId="9" fillId="0" borderId="7" xfId="1" applyNumberFormat="1" applyFont="1" applyFill="1" applyBorder="1" applyAlignment="1" applyProtection="1">
      <alignment horizontal="left" shrinkToFit="1"/>
    </xf>
    <xf numFmtId="0" fontId="10" fillId="0" borderId="1" xfId="0" applyFont="1" applyBorder="1" applyAlignment="1" applyProtection="1">
      <alignment horizontal="center"/>
      <protection locked="0"/>
    </xf>
    <xf numFmtId="44" fontId="10" fillId="0" borderId="1" xfId="1" applyFont="1" applyFill="1" applyBorder="1" applyAlignment="1" applyProtection="1">
      <alignment horizontal="left" shrinkToFit="1"/>
    </xf>
    <xf numFmtId="0" fontId="10" fillId="0" borderId="2" xfId="0" applyFont="1" applyBorder="1" applyAlignment="1" applyProtection="1">
      <alignment horizontal="center"/>
      <protection locked="0"/>
    </xf>
    <xf numFmtId="0" fontId="7" fillId="0" borderId="1" xfId="0" applyFont="1" applyBorder="1" applyAlignment="1" applyProtection="1">
      <alignment horizontal="left"/>
      <protection locked="0"/>
    </xf>
    <xf numFmtId="0" fontId="7" fillId="0" borderId="2" xfId="0" applyFont="1" applyBorder="1" applyAlignment="1" applyProtection="1">
      <alignment horizontal="left"/>
      <protection locked="0"/>
    </xf>
    <xf numFmtId="44" fontId="10" fillId="0" borderId="2" xfId="1" applyNumberFormat="1" applyFont="1" applyFill="1" applyBorder="1" applyAlignment="1" applyProtection="1">
      <alignment horizontal="left" shrinkToFit="1"/>
    </xf>
    <xf numFmtId="0" fontId="13" fillId="0" borderId="1" xfId="0" applyFont="1" applyBorder="1" applyAlignment="1" applyProtection="1">
      <alignment horizontal="center"/>
      <protection locked="0"/>
    </xf>
    <xf numFmtId="44" fontId="13" fillId="0" borderId="1" xfId="1" applyFont="1" applyFill="1" applyBorder="1" applyAlignment="1" applyProtection="1">
      <alignment horizontal="left" shrinkToFit="1"/>
    </xf>
    <xf numFmtId="0" fontId="13" fillId="0" borderId="2" xfId="0" applyFont="1" applyBorder="1" applyAlignment="1" applyProtection="1">
      <alignment horizontal="center"/>
      <protection locked="0"/>
    </xf>
  </cellXfs>
  <cellStyles count="5">
    <cellStyle name="Comma" xfId="4" builtinId="3"/>
    <cellStyle name="Currency" xfId="1" builtinId="4"/>
    <cellStyle name="Normal" xfId="0" builtinId="0"/>
    <cellStyle name="Normal 2" xfId="2" xr:uid="{C79541BF-90BA-41DB-9A7E-9A9DEF252263}"/>
    <cellStyle name="Normal 3" xfId="3" xr:uid="{AA9B0F4B-8C38-4CE9-A0C5-51BAB584A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E4D37-E389-49C6-A24A-732D8E726905}">
  <sheetPr>
    <pageSetUpPr fitToPage="1"/>
  </sheetPr>
  <dimension ref="A1:L211"/>
  <sheetViews>
    <sheetView tabSelected="1" view="pageBreakPreview" zoomScale="70" zoomScaleNormal="85" zoomScaleSheetLayoutView="70" workbookViewId="0">
      <selection activeCell="F168" sqref="F168"/>
    </sheetView>
  </sheetViews>
  <sheetFormatPr defaultRowHeight="14.25" x14ac:dyDescent="0.45"/>
  <cols>
    <col min="1" max="1" width="3.6640625" customWidth="1"/>
    <col min="2" max="2" width="5.53125" customWidth="1"/>
    <col min="3" max="3" width="56.86328125" bestFit="1" customWidth="1"/>
    <col min="4" max="4" width="6" customWidth="1"/>
    <col min="5" max="5" width="12" style="1" customWidth="1"/>
    <col min="6" max="6" width="20.33203125" customWidth="1"/>
    <col min="7" max="7" width="2" customWidth="1"/>
    <col min="8" max="8" width="20.6640625" customWidth="1"/>
    <col min="9" max="9" width="3.6640625" customWidth="1"/>
    <col min="10" max="10" width="9.86328125" bestFit="1" customWidth="1"/>
  </cols>
  <sheetData>
    <row r="1" spans="1:9" s="3" customFormat="1" ht="26.65" x14ac:dyDescent="0.85">
      <c r="A1" s="2"/>
      <c r="B1" s="138" t="s">
        <v>88</v>
      </c>
      <c r="C1" s="138"/>
      <c r="D1" s="138"/>
      <c r="E1" s="138"/>
      <c r="F1" s="138"/>
      <c r="G1" s="138"/>
      <c r="H1" s="138"/>
      <c r="I1" s="2"/>
    </row>
    <row r="2" spans="1:9" s="3" customFormat="1" ht="26.65" x14ac:dyDescent="0.85">
      <c r="A2" s="2"/>
      <c r="B2" s="138" t="s">
        <v>48</v>
      </c>
      <c r="C2" s="138"/>
      <c r="D2" s="138"/>
      <c r="E2" s="138"/>
      <c r="F2" s="138"/>
      <c r="G2" s="138"/>
      <c r="H2" s="138"/>
      <c r="I2" s="2"/>
    </row>
    <row r="3" spans="1:9" s="3" customFormat="1" ht="15.6" customHeight="1" x14ac:dyDescent="0.85">
      <c r="A3" s="2"/>
      <c r="B3" s="138"/>
      <c r="C3" s="138"/>
      <c r="D3" s="138"/>
      <c r="E3" s="138"/>
      <c r="F3" s="138"/>
      <c r="G3" s="138"/>
      <c r="H3" s="138"/>
      <c r="I3" s="2"/>
    </row>
    <row r="4" spans="1:9" s="3" customFormat="1" ht="24.6" customHeight="1" x14ac:dyDescent="0.5">
      <c r="A4" s="4"/>
      <c r="B4" s="4"/>
      <c r="C4" s="5" t="s">
        <v>0</v>
      </c>
      <c r="D4" s="139"/>
      <c r="E4" s="139"/>
      <c r="F4" s="139"/>
      <c r="G4" s="4"/>
      <c r="H4" s="4"/>
      <c r="I4" s="4"/>
    </row>
    <row r="5" spans="1:9" s="3" customFormat="1" ht="24.6" customHeight="1" x14ac:dyDescent="0.5">
      <c r="A5" s="4"/>
      <c r="B5" s="4"/>
      <c r="C5" s="6" t="s">
        <v>1</v>
      </c>
      <c r="D5" s="140"/>
      <c r="E5" s="140"/>
      <c r="F5" s="140"/>
      <c r="G5" s="140"/>
      <c r="H5" s="140"/>
      <c r="I5" s="4"/>
    </row>
    <row r="6" spans="1:9" s="3" customFormat="1" ht="24.6" customHeight="1" x14ac:dyDescent="0.5">
      <c r="A6" s="4"/>
      <c r="B6" s="4"/>
      <c r="C6" s="5" t="s">
        <v>2</v>
      </c>
      <c r="D6" s="145"/>
      <c r="E6" s="145"/>
      <c r="F6" s="145"/>
      <c r="G6" s="7"/>
      <c r="H6" s="7"/>
      <c r="I6" s="4"/>
    </row>
    <row r="7" spans="1:9" s="3" customFormat="1" ht="24.6" customHeight="1" x14ac:dyDescent="0.5">
      <c r="A7" s="4"/>
      <c r="B7" s="4"/>
      <c r="C7" s="5" t="s">
        <v>3</v>
      </c>
      <c r="D7" s="146"/>
      <c r="E7" s="146"/>
      <c r="F7" s="146"/>
      <c r="G7" s="8"/>
      <c r="H7" s="8"/>
      <c r="I7" s="4"/>
    </row>
    <row r="8" spans="1:9" s="3" customFormat="1" ht="15.6" customHeight="1" x14ac:dyDescent="0.5">
      <c r="A8" s="4"/>
      <c r="B8" s="4"/>
      <c r="C8" s="5"/>
      <c r="D8" s="9"/>
      <c r="E8" s="10"/>
      <c r="F8" s="11"/>
      <c r="G8" s="4"/>
      <c r="H8" s="4"/>
      <c r="I8" s="4"/>
    </row>
    <row r="9" spans="1:9" s="3" customFormat="1" ht="21.6" customHeight="1" x14ac:dyDescent="0.45">
      <c r="C9" s="12" t="s">
        <v>86</v>
      </c>
      <c r="D9" s="142"/>
      <c r="E9" s="142"/>
      <c r="F9" s="13" t="s">
        <v>169</v>
      </c>
      <c r="G9" s="143">
        <f>SUM(H188)</f>
        <v>0</v>
      </c>
      <c r="H9" s="143"/>
    </row>
    <row r="10" spans="1:9" s="3" customFormat="1" ht="21.6" customHeight="1" x14ac:dyDescent="0.45">
      <c r="C10" s="12" t="s">
        <v>54</v>
      </c>
      <c r="D10" s="144"/>
      <c r="E10" s="144"/>
      <c r="F10" s="13" t="s">
        <v>168</v>
      </c>
      <c r="G10" s="147">
        <f>SUM('GUTHRIE TRL'!G9:H9)</f>
        <v>0</v>
      </c>
      <c r="H10" s="147"/>
    </row>
    <row r="11" spans="1:9" s="3" customFormat="1" ht="15.6" customHeight="1" x14ac:dyDescent="0.45">
      <c r="C11" s="12"/>
      <c r="D11" s="98"/>
      <c r="E11" s="98"/>
      <c r="F11" s="13"/>
      <c r="G11" s="99"/>
      <c r="H11" s="99"/>
    </row>
    <row r="12" spans="1:9" s="3" customFormat="1" ht="23.45" customHeight="1" thickBot="1" x14ac:dyDescent="0.5">
      <c r="C12" s="12"/>
      <c r="D12" s="100"/>
      <c r="E12" s="101"/>
      <c r="F12" s="13" t="s">
        <v>170</v>
      </c>
      <c r="G12" s="141">
        <f>SUM(G9:H10)</f>
        <v>0</v>
      </c>
      <c r="H12" s="141"/>
    </row>
    <row r="13" spans="1:9" s="3" customFormat="1" ht="15.6" customHeight="1" thickTop="1" x14ac:dyDescent="0.45">
      <c r="C13" s="15"/>
      <c r="D13" s="16"/>
      <c r="E13" s="17"/>
      <c r="F13" s="13"/>
      <c r="G13" s="14"/>
      <c r="H13" s="14"/>
    </row>
    <row r="14" spans="1:9" s="3" customFormat="1" ht="32" customHeight="1" x14ac:dyDescent="0.45">
      <c r="A14" s="18">
        <v>1</v>
      </c>
      <c r="B14" s="133" t="s">
        <v>4</v>
      </c>
      <c r="C14" s="136"/>
      <c r="D14" s="136"/>
      <c r="E14" s="136"/>
      <c r="F14" s="136"/>
      <c r="G14" s="136"/>
      <c r="H14" s="136"/>
      <c r="I14" s="136"/>
    </row>
    <row r="15" spans="1:9" s="3" customFormat="1" ht="30.6" customHeight="1" x14ac:dyDescent="0.45">
      <c r="A15" s="18">
        <v>2</v>
      </c>
      <c r="B15" s="133" t="s">
        <v>5</v>
      </c>
      <c r="C15" s="133"/>
      <c r="D15" s="133"/>
      <c r="E15" s="133"/>
      <c r="F15" s="133"/>
      <c r="G15" s="133"/>
      <c r="H15" s="133"/>
      <c r="I15" s="133"/>
    </row>
    <row r="16" spans="1:9" s="3" customFormat="1" ht="31.25" customHeight="1" x14ac:dyDescent="0.45">
      <c r="A16" s="18">
        <v>3</v>
      </c>
      <c r="B16" s="133" t="s">
        <v>6</v>
      </c>
      <c r="C16" s="133"/>
      <c r="D16" s="133"/>
      <c r="E16" s="133"/>
      <c r="F16" s="133"/>
      <c r="G16" s="133"/>
      <c r="H16" s="133"/>
      <c r="I16" s="133"/>
    </row>
    <row r="17" spans="1:9" s="3" customFormat="1" ht="17.25" customHeight="1" x14ac:dyDescent="0.45">
      <c r="A17" s="19"/>
      <c r="B17" s="20"/>
      <c r="C17" s="20"/>
      <c r="D17" s="20"/>
      <c r="E17" s="21"/>
      <c r="F17" s="20"/>
      <c r="G17" s="20"/>
      <c r="H17" s="20"/>
      <c r="I17" s="20"/>
    </row>
    <row r="18" spans="1:9" s="3" customFormat="1" ht="18.600000000000001" customHeight="1" x14ac:dyDescent="0.5">
      <c r="A18" s="4"/>
      <c r="B18" s="4"/>
      <c r="C18" s="5" t="s">
        <v>7</v>
      </c>
      <c r="D18" s="7"/>
      <c r="E18" s="22"/>
      <c r="F18" s="7"/>
      <c r="G18" s="7"/>
      <c r="H18" s="7"/>
      <c r="I18" s="4"/>
    </row>
    <row r="19" spans="1:9" s="3" customFormat="1" ht="18.600000000000001" customHeight="1" x14ac:dyDescent="0.5">
      <c r="A19" s="4"/>
      <c r="B19" s="4"/>
      <c r="C19" s="4"/>
      <c r="D19" s="23" t="s">
        <v>8</v>
      </c>
      <c r="E19" s="24"/>
      <c r="F19" s="23"/>
      <c r="G19" s="4"/>
      <c r="H19" s="4"/>
      <c r="I19" s="4"/>
    </row>
    <row r="20" spans="1:9" s="3" customFormat="1" ht="32" customHeight="1" x14ac:dyDescent="0.5">
      <c r="A20" s="4"/>
      <c r="B20" s="4"/>
      <c r="C20" s="5" t="s">
        <v>7</v>
      </c>
      <c r="D20" s="7" t="s">
        <v>9</v>
      </c>
      <c r="E20" s="22"/>
      <c r="F20" s="7"/>
      <c r="G20" s="7"/>
      <c r="H20" s="7"/>
      <c r="I20" s="4"/>
    </row>
    <row r="21" spans="1:9" s="3" customFormat="1" ht="18.600000000000001" customHeight="1" x14ac:dyDescent="0.5">
      <c r="A21" s="4"/>
      <c r="B21" s="4"/>
      <c r="C21" s="4"/>
      <c r="D21" s="4" t="s">
        <v>8</v>
      </c>
      <c r="E21" s="25"/>
      <c r="F21" s="4"/>
      <c r="G21" s="4"/>
      <c r="H21" s="4"/>
      <c r="I21" s="4"/>
    </row>
    <row r="22" spans="1:9" s="3" customFormat="1" ht="23" customHeight="1" x14ac:dyDescent="0.55000000000000004">
      <c r="A22" s="4"/>
      <c r="B22" s="137"/>
      <c r="C22" s="137"/>
      <c r="D22" s="4"/>
      <c r="E22" s="25"/>
      <c r="F22" s="4"/>
      <c r="G22" s="4"/>
      <c r="H22" s="4"/>
      <c r="I22" s="4"/>
    </row>
    <row r="23" spans="1:9" s="3" customFormat="1" ht="28.9" x14ac:dyDescent="0.5">
      <c r="A23" s="4"/>
      <c r="B23" s="28" t="s">
        <v>171</v>
      </c>
      <c r="C23" s="26" t="s">
        <v>10</v>
      </c>
      <c r="D23" s="26" t="s">
        <v>11</v>
      </c>
      <c r="E23" s="27" t="s">
        <v>12</v>
      </c>
      <c r="F23" s="28" t="s">
        <v>13</v>
      </c>
      <c r="G23" s="26"/>
      <c r="H23" s="26" t="s">
        <v>14</v>
      </c>
      <c r="I23" s="29"/>
    </row>
    <row r="24" spans="1:9" s="34" customFormat="1" ht="18.600000000000001" customHeight="1" x14ac:dyDescent="0.45">
      <c r="A24" s="30"/>
      <c r="B24" s="134" t="s">
        <v>41</v>
      </c>
      <c r="C24" s="134"/>
      <c r="D24" s="31"/>
      <c r="E24" s="32"/>
      <c r="F24" s="31"/>
      <c r="G24" s="31"/>
      <c r="H24" s="31"/>
      <c r="I24" s="33"/>
    </row>
    <row r="25" spans="1:9" s="3" customFormat="1" ht="21.6" customHeight="1" x14ac:dyDescent="0.5">
      <c r="A25" s="4"/>
      <c r="B25" s="35">
        <v>1</v>
      </c>
      <c r="C25" s="36" t="s">
        <v>89</v>
      </c>
      <c r="D25" s="37"/>
      <c r="E25" s="38"/>
      <c r="F25" s="39"/>
      <c r="G25" s="36"/>
      <c r="H25" s="40"/>
      <c r="I25" s="29"/>
    </row>
    <row r="26" spans="1:9" s="3" customFormat="1" ht="21.6" customHeight="1" x14ac:dyDescent="0.5">
      <c r="A26" s="4"/>
      <c r="B26" s="35"/>
      <c r="C26" s="41" t="s">
        <v>141</v>
      </c>
      <c r="D26" s="37" t="s">
        <v>15</v>
      </c>
      <c r="E26" s="42">
        <v>39573</v>
      </c>
      <c r="F26" s="43">
        <v>0</v>
      </c>
      <c r="G26" s="36"/>
      <c r="H26" s="44">
        <f>E26*F26</f>
        <v>0</v>
      </c>
      <c r="I26" s="29"/>
    </row>
    <row r="27" spans="1:9" s="3" customFormat="1" ht="21.6" customHeight="1" x14ac:dyDescent="0.5">
      <c r="A27" s="4"/>
      <c r="B27" s="35"/>
      <c r="C27" s="41" t="s">
        <v>142</v>
      </c>
      <c r="D27" s="37" t="s">
        <v>15</v>
      </c>
      <c r="E27" s="42">
        <v>48048</v>
      </c>
      <c r="F27" s="43">
        <v>0</v>
      </c>
      <c r="G27" s="36"/>
      <c r="H27" s="44">
        <f t="shared" ref="H27:H28" si="0">E27*F27</f>
        <v>0</v>
      </c>
      <c r="I27" s="29"/>
    </row>
    <row r="28" spans="1:9" s="3" customFormat="1" ht="21.6" customHeight="1" x14ac:dyDescent="0.5">
      <c r="A28" s="4"/>
      <c r="B28" s="35"/>
      <c r="C28" s="41" t="s">
        <v>84</v>
      </c>
      <c r="D28" s="37" t="s">
        <v>15</v>
      </c>
      <c r="E28" s="42">
        <v>48048</v>
      </c>
      <c r="F28" s="43">
        <v>0</v>
      </c>
      <c r="G28" s="36"/>
      <c r="H28" s="44">
        <f t="shared" si="0"/>
        <v>0</v>
      </c>
      <c r="I28" s="29"/>
    </row>
    <row r="29" spans="1:9" s="3" customFormat="1" ht="21.6" customHeight="1" x14ac:dyDescent="0.5">
      <c r="A29" s="4"/>
      <c r="B29" s="35">
        <f>B25+1</f>
        <v>2</v>
      </c>
      <c r="C29" s="36" t="s">
        <v>92</v>
      </c>
      <c r="D29" s="37"/>
      <c r="E29" s="42"/>
      <c r="F29" s="39"/>
      <c r="G29" s="36"/>
      <c r="H29" s="40"/>
      <c r="I29" s="29"/>
    </row>
    <row r="30" spans="1:9" s="3" customFormat="1" ht="21.6" customHeight="1" x14ac:dyDescent="0.5">
      <c r="A30" s="4"/>
      <c r="B30" s="35"/>
      <c r="C30" s="41" t="s">
        <v>94</v>
      </c>
      <c r="D30" s="37" t="s">
        <v>15</v>
      </c>
      <c r="E30" s="42">
        <v>5949</v>
      </c>
      <c r="F30" s="43">
        <v>0</v>
      </c>
      <c r="G30" s="36"/>
      <c r="H30" s="44">
        <f t="shared" ref="H30:H33" si="1">E30*F30</f>
        <v>0</v>
      </c>
      <c r="I30" s="29"/>
    </row>
    <row r="31" spans="1:9" s="3" customFormat="1" ht="21.6" customHeight="1" x14ac:dyDescent="0.5">
      <c r="A31" s="4"/>
      <c r="B31" s="35"/>
      <c r="C31" s="41" t="s">
        <v>90</v>
      </c>
      <c r="D31" s="37" t="s">
        <v>15</v>
      </c>
      <c r="E31" s="42">
        <v>5949</v>
      </c>
      <c r="F31" s="43">
        <v>0</v>
      </c>
      <c r="G31" s="36"/>
      <c r="H31" s="44">
        <f t="shared" si="1"/>
        <v>0</v>
      </c>
      <c r="I31" s="29"/>
    </row>
    <row r="32" spans="1:9" s="3" customFormat="1" ht="21.6" customHeight="1" x14ac:dyDescent="0.5">
      <c r="A32" s="4"/>
      <c r="B32" s="35"/>
      <c r="C32" s="41" t="s">
        <v>91</v>
      </c>
      <c r="D32" s="37" t="s">
        <v>15</v>
      </c>
      <c r="E32" s="42">
        <v>6918</v>
      </c>
      <c r="F32" s="43">
        <v>0</v>
      </c>
      <c r="G32" s="36"/>
      <c r="H32" s="44">
        <f t="shared" si="1"/>
        <v>0</v>
      </c>
      <c r="I32" s="29"/>
    </row>
    <row r="33" spans="1:11" s="3" customFormat="1" ht="21.6" customHeight="1" x14ac:dyDescent="0.5">
      <c r="A33" s="4"/>
      <c r="B33" s="35"/>
      <c r="C33" s="41" t="s">
        <v>59</v>
      </c>
      <c r="D33" s="37" t="s">
        <v>15</v>
      </c>
      <c r="E33" s="42">
        <v>6918</v>
      </c>
      <c r="F33" s="43">
        <v>0</v>
      </c>
      <c r="G33" s="36"/>
      <c r="H33" s="44">
        <f t="shared" si="1"/>
        <v>0</v>
      </c>
      <c r="I33" s="29"/>
    </row>
    <row r="34" spans="1:11" s="3" customFormat="1" ht="21.6" customHeight="1" x14ac:dyDescent="0.5">
      <c r="A34" s="4"/>
      <c r="B34" s="35">
        <v>4</v>
      </c>
      <c r="C34" s="36" t="s">
        <v>52</v>
      </c>
      <c r="D34" s="37"/>
      <c r="E34" s="45"/>
      <c r="F34" s="39"/>
      <c r="G34" s="36"/>
      <c r="H34" s="40"/>
      <c r="I34" s="29"/>
    </row>
    <row r="35" spans="1:11" s="3" customFormat="1" ht="21.6" customHeight="1" x14ac:dyDescent="0.5">
      <c r="A35" s="4"/>
      <c r="B35" s="35"/>
      <c r="C35" s="41" t="s">
        <v>64</v>
      </c>
      <c r="D35" s="37" t="s">
        <v>15</v>
      </c>
      <c r="E35" s="42">
        <v>1966</v>
      </c>
      <c r="F35" s="43">
        <v>0</v>
      </c>
      <c r="G35" s="36"/>
      <c r="H35" s="44">
        <f t="shared" ref="H35:H44" si="2">E35*F35</f>
        <v>0</v>
      </c>
      <c r="I35" s="29"/>
    </row>
    <row r="36" spans="1:11" s="3" customFormat="1" ht="21.6" customHeight="1" x14ac:dyDescent="0.5">
      <c r="A36" s="4"/>
      <c r="B36" s="35"/>
      <c r="C36" s="41" t="s">
        <v>83</v>
      </c>
      <c r="D36" s="37" t="s">
        <v>15</v>
      </c>
      <c r="E36" s="42">
        <v>1966</v>
      </c>
      <c r="F36" s="43">
        <v>0</v>
      </c>
      <c r="G36" s="36"/>
      <c r="H36" s="44">
        <f t="shared" si="2"/>
        <v>0</v>
      </c>
      <c r="I36" s="29"/>
    </row>
    <row r="37" spans="1:11" s="3" customFormat="1" ht="21.6" customHeight="1" x14ac:dyDescent="0.5">
      <c r="A37" s="4"/>
      <c r="B37" s="35">
        <v>5</v>
      </c>
      <c r="C37" s="36" t="s">
        <v>42</v>
      </c>
      <c r="D37" s="37" t="s">
        <v>15</v>
      </c>
      <c r="E37" s="42">
        <v>1780</v>
      </c>
      <c r="F37" s="43">
        <v>0</v>
      </c>
      <c r="G37" s="36"/>
      <c r="H37" s="44">
        <f t="shared" si="2"/>
        <v>0</v>
      </c>
      <c r="I37" s="29"/>
    </row>
    <row r="38" spans="1:11" s="3" customFormat="1" ht="21.6" customHeight="1" x14ac:dyDescent="0.5">
      <c r="A38" s="4"/>
      <c r="B38" s="35">
        <v>6</v>
      </c>
      <c r="C38" s="36" t="s">
        <v>58</v>
      </c>
      <c r="D38" s="37" t="s">
        <v>18</v>
      </c>
      <c r="E38" s="42">
        <v>1</v>
      </c>
      <c r="F38" s="43">
        <v>0</v>
      </c>
      <c r="G38" s="36"/>
      <c r="H38" s="44">
        <f t="shared" ref="H38" si="3">E38*F38</f>
        <v>0</v>
      </c>
      <c r="I38" s="29"/>
    </row>
    <row r="39" spans="1:11" s="3" customFormat="1" ht="21.6" customHeight="1" x14ac:dyDescent="0.5">
      <c r="A39" s="4"/>
      <c r="B39" s="35">
        <v>7</v>
      </c>
      <c r="C39" s="36" t="s">
        <v>16</v>
      </c>
      <c r="D39" s="37" t="s">
        <v>17</v>
      </c>
      <c r="E39" s="42">
        <v>26386</v>
      </c>
      <c r="F39" s="43">
        <v>0</v>
      </c>
      <c r="G39" s="36"/>
      <c r="H39" s="44">
        <f t="shared" si="2"/>
        <v>0</v>
      </c>
      <c r="I39" s="29"/>
      <c r="K39" s="46"/>
    </row>
    <row r="40" spans="1:11" s="3" customFormat="1" ht="21.6" customHeight="1" x14ac:dyDescent="0.5">
      <c r="A40" s="4"/>
      <c r="B40" s="35">
        <v>8</v>
      </c>
      <c r="C40" s="36" t="s">
        <v>43</v>
      </c>
      <c r="D40" s="37" t="s">
        <v>20</v>
      </c>
      <c r="E40" s="42">
        <v>3</v>
      </c>
      <c r="F40" s="43">
        <v>0</v>
      </c>
      <c r="G40" s="36"/>
      <c r="H40" s="44">
        <f t="shared" si="2"/>
        <v>0</v>
      </c>
      <c r="I40" s="29"/>
    </row>
    <row r="41" spans="1:11" s="3" customFormat="1" ht="21.6" customHeight="1" x14ac:dyDescent="0.5">
      <c r="A41" s="4"/>
      <c r="B41" s="35">
        <v>9</v>
      </c>
      <c r="C41" s="36" t="s">
        <v>44</v>
      </c>
      <c r="D41" s="37" t="s">
        <v>15</v>
      </c>
      <c r="E41" s="42">
        <v>13604</v>
      </c>
      <c r="F41" s="43">
        <v>0</v>
      </c>
      <c r="G41" s="36"/>
      <c r="H41" s="44">
        <f t="shared" si="2"/>
        <v>0</v>
      </c>
      <c r="I41" s="29"/>
    </row>
    <row r="42" spans="1:11" s="3" customFormat="1" ht="21.6" customHeight="1" x14ac:dyDescent="0.5">
      <c r="A42" s="4"/>
      <c r="B42" s="35">
        <v>10</v>
      </c>
      <c r="C42" s="36" t="s">
        <v>32</v>
      </c>
      <c r="D42" s="37" t="s">
        <v>17</v>
      </c>
      <c r="E42" s="38">
        <v>28</v>
      </c>
      <c r="F42" s="43">
        <v>0</v>
      </c>
      <c r="G42" s="36"/>
      <c r="H42" s="44">
        <f t="shared" si="2"/>
        <v>0</v>
      </c>
      <c r="I42" s="29"/>
    </row>
    <row r="43" spans="1:11" s="3" customFormat="1" ht="21.6" customHeight="1" x14ac:dyDescent="0.5">
      <c r="A43" s="4"/>
      <c r="B43" s="35">
        <v>11</v>
      </c>
      <c r="C43" s="36" t="s">
        <v>67</v>
      </c>
      <c r="D43" s="37" t="s">
        <v>15</v>
      </c>
      <c r="E43" s="38">
        <v>49</v>
      </c>
      <c r="F43" s="43">
        <v>0</v>
      </c>
      <c r="G43" s="36"/>
      <c r="H43" s="44">
        <f t="shared" si="2"/>
        <v>0</v>
      </c>
      <c r="I43" s="29"/>
    </row>
    <row r="44" spans="1:11" s="3" customFormat="1" ht="21.6" customHeight="1" x14ac:dyDescent="0.5">
      <c r="A44" s="4"/>
      <c r="B44" s="35">
        <v>12</v>
      </c>
      <c r="C44" s="36" t="s">
        <v>95</v>
      </c>
      <c r="D44" s="37" t="s">
        <v>15</v>
      </c>
      <c r="E44" s="38">
        <v>75</v>
      </c>
      <c r="F44" s="43">
        <v>0</v>
      </c>
      <c r="G44" s="36"/>
      <c r="H44" s="44">
        <f t="shared" si="2"/>
        <v>0</v>
      </c>
      <c r="I44" s="29"/>
    </row>
    <row r="45" spans="1:11" s="3" customFormat="1" ht="12.6" customHeight="1" x14ac:dyDescent="0.5">
      <c r="A45" s="4"/>
      <c r="B45" s="35"/>
      <c r="C45" s="36"/>
      <c r="D45" s="37"/>
      <c r="E45" s="38"/>
      <c r="F45" s="39"/>
      <c r="G45" s="36"/>
      <c r="H45" s="40"/>
      <c r="I45" s="29"/>
    </row>
    <row r="46" spans="1:11" s="34" customFormat="1" ht="18.600000000000001" customHeight="1" x14ac:dyDescent="0.45">
      <c r="A46" s="30"/>
      <c r="B46" s="105"/>
      <c r="C46" s="106"/>
      <c r="D46" s="107"/>
      <c r="E46" s="108"/>
      <c r="F46" s="109" t="s">
        <v>21</v>
      </c>
      <c r="G46" s="106"/>
      <c r="H46" s="110">
        <f>SUM(H26:H44)</f>
        <v>0</v>
      </c>
      <c r="I46" s="33"/>
    </row>
    <row r="47" spans="1:11" s="3" customFormat="1" ht="15.6" customHeight="1" x14ac:dyDescent="0.5">
      <c r="A47" s="4"/>
      <c r="B47" s="37"/>
      <c r="C47" s="36"/>
      <c r="D47" s="36"/>
      <c r="E47" s="38"/>
      <c r="F47" s="47"/>
      <c r="G47" s="36"/>
      <c r="H47" s="40"/>
      <c r="I47" s="29"/>
    </row>
    <row r="48" spans="1:11" s="34" customFormat="1" ht="18.600000000000001" customHeight="1" x14ac:dyDescent="0.45">
      <c r="A48" s="30"/>
      <c r="B48" s="48" t="s">
        <v>40</v>
      </c>
      <c r="C48" s="31"/>
      <c r="D48" s="31"/>
      <c r="E48" s="49"/>
      <c r="F48" s="50"/>
      <c r="G48" s="31"/>
      <c r="H48" s="50"/>
      <c r="I48" s="33"/>
    </row>
    <row r="49" spans="1:10" s="3" customFormat="1" ht="21.6" customHeight="1" x14ac:dyDescent="0.5">
      <c r="A49" s="4"/>
      <c r="B49" s="35">
        <v>1</v>
      </c>
      <c r="C49" s="36" t="s">
        <v>28</v>
      </c>
      <c r="D49" s="37" t="s">
        <v>15</v>
      </c>
      <c r="E49" s="51">
        <v>346</v>
      </c>
      <c r="F49" s="43">
        <v>0</v>
      </c>
      <c r="G49" s="36"/>
      <c r="H49" s="44">
        <f>E49*F49</f>
        <v>0</v>
      </c>
      <c r="I49" s="29"/>
    </row>
    <row r="50" spans="1:10" s="3" customFormat="1" ht="21.6" customHeight="1" x14ac:dyDescent="0.5">
      <c r="A50" s="4"/>
      <c r="B50" s="35">
        <v>2</v>
      </c>
      <c r="C50" s="36" t="s">
        <v>53</v>
      </c>
      <c r="D50" s="37" t="s">
        <v>15</v>
      </c>
      <c r="E50" s="51">
        <v>2025</v>
      </c>
      <c r="F50" s="43">
        <v>0</v>
      </c>
      <c r="G50" s="36"/>
      <c r="H50" s="44">
        <f t="shared" ref="H50:H54" si="4">E50*F50</f>
        <v>0</v>
      </c>
      <c r="I50" s="29"/>
    </row>
    <row r="51" spans="1:10" s="3" customFormat="1" ht="21.6" customHeight="1" x14ac:dyDescent="0.5">
      <c r="A51" s="4"/>
      <c r="B51" s="35">
        <v>3</v>
      </c>
      <c r="C51" s="3" t="s">
        <v>99</v>
      </c>
      <c r="D51" s="37" t="s">
        <v>20</v>
      </c>
      <c r="E51" s="51">
        <v>1</v>
      </c>
      <c r="F51" s="43">
        <v>0</v>
      </c>
      <c r="G51" s="36"/>
      <c r="H51" s="44">
        <f t="shared" ref="H51" si="5">E51*F51</f>
        <v>0</v>
      </c>
      <c r="I51" s="29"/>
    </row>
    <row r="52" spans="1:10" s="3" customFormat="1" ht="21.6" customHeight="1" x14ac:dyDescent="0.5">
      <c r="A52" s="4"/>
      <c r="B52" s="35">
        <v>4</v>
      </c>
      <c r="C52" s="3" t="s">
        <v>72</v>
      </c>
      <c r="D52" s="37" t="s">
        <v>20</v>
      </c>
      <c r="E52" s="51">
        <v>1</v>
      </c>
      <c r="F52" s="43">
        <v>0</v>
      </c>
      <c r="G52" s="36"/>
      <c r="H52" s="44">
        <f t="shared" si="4"/>
        <v>0</v>
      </c>
      <c r="I52" s="29"/>
    </row>
    <row r="53" spans="1:10" s="3" customFormat="1" ht="21.6" customHeight="1" x14ac:dyDescent="0.5">
      <c r="A53" s="4"/>
      <c r="B53" s="35">
        <v>5</v>
      </c>
      <c r="C53" s="3" t="s">
        <v>100</v>
      </c>
      <c r="D53" s="37" t="s">
        <v>20</v>
      </c>
      <c r="E53" s="51">
        <v>4</v>
      </c>
      <c r="F53" s="43">
        <v>0</v>
      </c>
      <c r="G53" s="36"/>
      <c r="H53" s="44">
        <f t="shared" ref="H53" si="6">E53*F53</f>
        <v>0</v>
      </c>
      <c r="I53" s="29"/>
    </row>
    <row r="54" spans="1:10" s="3" customFormat="1" ht="21.6" customHeight="1" x14ac:dyDescent="0.5">
      <c r="A54" s="4"/>
      <c r="B54" s="35">
        <v>6</v>
      </c>
      <c r="C54" s="3" t="s">
        <v>68</v>
      </c>
      <c r="D54" s="37" t="s">
        <v>20</v>
      </c>
      <c r="E54" s="51">
        <v>2</v>
      </c>
      <c r="F54" s="43">
        <v>0</v>
      </c>
      <c r="G54" s="36"/>
      <c r="H54" s="44">
        <f t="shared" si="4"/>
        <v>0</v>
      </c>
      <c r="I54" s="29"/>
    </row>
    <row r="55" spans="1:10" s="3" customFormat="1" ht="21.6" customHeight="1" x14ac:dyDescent="0.5">
      <c r="A55" s="4"/>
      <c r="B55" s="35">
        <v>7</v>
      </c>
      <c r="C55" s="3" t="s">
        <v>101</v>
      </c>
      <c r="D55" s="37" t="s">
        <v>20</v>
      </c>
      <c r="E55" s="51">
        <v>1</v>
      </c>
      <c r="F55" s="43">
        <v>0</v>
      </c>
      <c r="G55" s="36"/>
      <c r="H55" s="44">
        <f t="shared" ref="H55" si="7">E55*F55</f>
        <v>0</v>
      </c>
      <c r="I55" s="29"/>
    </row>
    <row r="56" spans="1:10" s="3" customFormat="1" ht="21.6" customHeight="1" x14ac:dyDescent="0.5">
      <c r="A56" s="4"/>
      <c r="B56" s="35">
        <v>8</v>
      </c>
      <c r="C56" s="36" t="s">
        <v>27</v>
      </c>
      <c r="D56" s="37"/>
      <c r="E56" s="52"/>
      <c r="I56" s="29"/>
    </row>
    <row r="57" spans="1:10" s="3" customFormat="1" ht="21.6" customHeight="1" x14ac:dyDescent="0.5">
      <c r="A57" s="4"/>
      <c r="B57" s="35"/>
      <c r="C57" s="57" t="s">
        <v>102</v>
      </c>
      <c r="D57" s="37" t="s">
        <v>20</v>
      </c>
      <c r="E57" s="38">
        <v>3</v>
      </c>
      <c r="F57" s="43">
        <v>0</v>
      </c>
      <c r="G57" s="36"/>
      <c r="H57" s="44">
        <f t="shared" ref="H57" si="8">E57*F57</f>
        <v>0</v>
      </c>
      <c r="I57" s="29"/>
      <c r="J57" s="46"/>
    </row>
    <row r="58" spans="1:10" s="3" customFormat="1" ht="21.6" customHeight="1" x14ac:dyDescent="0.5">
      <c r="A58" s="4"/>
      <c r="B58" s="35"/>
      <c r="C58" s="57" t="s">
        <v>103</v>
      </c>
      <c r="D58" s="37" t="s">
        <v>20</v>
      </c>
      <c r="E58" s="38">
        <v>7</v>
      </c>
      <c r="F58" s="43">
        <v>0</v>
      </c>
      <c r="G58" s="36"/>
      <c r="H58" s="44">
        <f t="shared" ref="H58:H79" si="9">E58*F58</f>
        <v>0</v>
      </c>
      <c r="I58" s="29"/>
      <c r="J58" s="46"/>
    </row>
    <row r="59" spans="1:10" s="3" customFormat="1" ht="21.6" customHeight="1" x14ac:dyDescent="0.5">
      <c r="A59" s="4"/>
      <c r="B59" s="35"/>
      <c r="C59" s="57" t="s">
        <v>104</v>
      </c>
      <c r="D59" s="37" t="s">
        <v>20</v>
      </c>
      <c r="E59" s="38">
        <v>1</v>
      </c>
      <c r="F59" s="43">
        <v>0</v>
      </c>
      <c r="G59" s="36"/>
      <c r="H59" s="44">
        <f t="shared" ref="H59:H60" si="10">E59*F59</f>
        <v>0</v>
      </c>
      <c r="I59" s="29"/>
      <c r="J59" s="46"/>
    </row>
    <row r="60" spans="1:10" s="3" customFormat="1" ht="21.6" customHeight="1" x14ac:dyDescent="0.5">
      <c r="A60" s="4"/>
      <c r="B60" s="35"/>
      <c r="C60" s="57" t="s">
        <v>105</v>
      </c>
      <c r="D60" s="37" t="s">
        <v>20</v>
      </c>
      <c r="E60" s="38">
        <v>4</v>
      </c>
      <c r="F60" s="43">
        <v>0</v>
      </c>
      <c r="G60" s="36"/>
      <c r="H60" s="44">
        <f t="shared" si="10"/>
        <v>0</v>
      </c>
      <c r="I60" s="29"/>
      <c r="J60" s="46"/>
    </row>
    <row r="61" spans="1:10" s="3" customFormat="1" ht="21.6" customHeight="1" x14ac:dyDescent="0.5">
      <c r="A61" s="4"/>
      <c r="B61" s="35"/>
      <c r="C61" s="57" t="s">
        <v>106</v>
      </c>
      <c r="D61" s="37" t="s">
        <v>20</v>
      </c>
      <c r="E61" s="38">
        <v>6</v>
      </c>
      <c r="F61" s="43">
        <v>0</v>
      </c>
      <c r="G61" s="36"/>
      <c r="H61" s="44">
        <f t="shared" si="9"/>
        <v>0</v>
      </c>
      <c r="I61" s="29"/>
      <c r="J61" s="46"/>
    </row>
    <row r="62" spans="1:10" s="3" customFormat="1" ht="21.6" customHeight="1" x14ac:dyDescent="0.5">
      <c r="A62" s="4"/>
      <c r="B62" s="35"/>
      <c r="C62" s="57" t="s">
        <v>107</v>
      </c>
      <c r="D62" s="37" t="s">
        <v>20</v>
      </c>
      <c r="E62" s="38">
        <v>1</v>
      </c>
      <c r="F62" s="43">
        <v>0</v>
      </c>
      <c r="G62" s="36"/>
      <c r="H62" s="44">
        <f t="shared" ref="H62" si="11">E62*F62</f>
        <v>0</v>
      </c>
      <c r="I62" s="29"/>
      <c r="J62" s="46"/>
    </row>
    <row r="63" spans="1:10" s="3" customFormat="1" ht="21.6" customHeight="1" x14ac:dyDescent="0.5">
      <c r="A63" s="4"/>
      <c r="B63" s="35"/>
      <c r="C63" s="57" t="s">
        <v>108</v>
      </c>
      <c r="D63" s="37" t="s">
        <v>20</v>
      </c>
      <c r="E63" s="38">
        <v>1</v>
      </c>
      <c r="F63" s="43">
        <v>0</v>
      </c>
      <c r="G63" s="36"/>
      <c r="H63" s="44">
        <f t="shared" si="9"/>
        <v>0</v>
      </c>
      <c r="I63" s="29"/>
      <c r="J63" s="46"/>
    </row>
    <row r="64" spans="1:10" s="3" customFormat="1" ht="21.6" customHeight="1" x14ac:dyDescent="0.5">
      <c r="A64" s="4"/>
      <c r="B64" s="35"/>
      <c r="C64" s="57" t="s">
        <v>147</v>
      </c>
      <c r="D64" s="37" t="s">
        <v>20</v>
      </c>
      <c r="E64" s="38">
        <v>1</v>
      </c>
      <c r="F64" s="43">
        <v>0</v>
      </c>
      <c r="G64" s="36"/>
      <c r="H64" s="44">
        <f t="shared" ref="H64" si="12">E64*F64</f>
        <v>0</v>
      </c>
      <c r="I64" s="29"/>
      <c r="J64" s="46"/>
    </row>
    <row r="65" spans="1:10" s="3" customFormat="1" ht="21.6" customHeight="1" x14ac:dyDescent="0.5">
      <c r="A65" s="4"/>
      <c r="B65" s="35"/>
      <c r="C65" s="57" t="s">
        <v>148</v>
      </c>
      <c r="D65" s="37" t="s">
        <v>20</v>
      </c>
      <c r="E65" s="38">
        <v>3</v>
      </c>
      <c r="F65" s="43">
        <v>0</v>
      </c>
      <c r="G65" s="36"/>
      <c r="H65" s="44">
        <f t="shared" si="9"/>
        <v>0</v>
      </c>
      <c r="I65" s="29"/>
      <c r="J65" s="46"/>
    </row>
    <row r="66" spans="1:10" s="3" customFormat="1" ht="21.6" customHeight="1" x14ac:dyDescent="0.5">
      <c r="A66" s="4"/>
      <c r="B66" s="35"/>
      <c r="C66" s="57" t="s">
        <v>149</v>
      </c>
      <c r="D66" s="37" t="s">
        <v>20</v>
      </c>
      <c r="E66" s="38">
        <v>1</v>
      </c>
      <c r="F66" s="43">
        <v>0</v>
      </c>
      <c r="G66" s="36"/>
      <c r="H66" s="44">
        <f t="shared" si="9"/>
        <v>0</v>
      </c>
      <c r="I66" s="29"/>
      <c r="J66" s="46"/>
    </row>
    <row r="67" spans="1:10" s="3" customFormat="1" ht="21.6" customHeight="1" x14ac:dyDescent="0.5">
      <c r="A67" s="4"/>
      <c r="B67" s="35"/>
      <c r="C67" s="57" t="s">
        <v>150</v>
      </c>
      <c r="D67" s="37" t="s">
        <v>26</v>
      </c>
      <c r="E67" s="53">
        <v>26.3</v>
      </c>
      <c r="F67" s="43">
        <v>0</v>
      </c>
      <c r="G67" s="36"/>
      <c r="H67" s="44">
        <f t="shared" ref="H67" si="13">E67*F67</f>
        <v>0</v>
      </c>
      <c r="I67" s="29"/>
    </row>
    <row r="68" spans="1:10" s="3" customFormat="1" ht="21.6" customHeight="1" x14ac:dyDescent="0.5">
      <c r="A68" s="4"/>
      <c r="B68" s="35"/>
      <c r="C68" s="57" t="s">
        <v>151</v>
      </c>
      <c r="D68" s="37" t="s">
        <v>26</v>
      </c>
      <c r="E68" s="53">
        <v>4.9000000000000004</v>
      </c>
      <c r="F68" s="43">
        <v>0</v>
      </c>
      <c r="G68" s="36"/>
      <c r="H68" s="44">
        <f t="shared" si="9"/>
        <v>0</v>
      </c>
      <c r="I68" s="29"/>
    </row>
    <row r="69" spans="1:10" s="3" customFormat="1" ht="21.6" customHeight="1" x14ac:dyDescent="0.5">
      <c r="A69" s="4"/>
      <c r="B69" s="35"/>
      <c r="C69" s="95" t="s">
        <v>152</v>
      </c>
      <c r="D69" s="37" t="s">
        <v>26</v>
      </c>
      <c r="E69" s="53">
        <v>22.3</v>
      </c>
      <c r="F69" s="43">
        <v>0</v>
      </c>
      <c r="G69" s="36"/>
      <c r="H69" s="44">
        <f t="shared" si="9"/>
        <v>0</v>
      </c>
      <c r="I69" s="29"/>
    </row>
    <row r="70" spans="1:10" s="3" customFormat="1" ht="21.6" customHeight="1" x14ac:dyDescent="0.5">
      <c r="A70" s="4"/>
      <c r="B70" s="35">
        <v>9</v>
      </c>
      <c r="C70" s="45" t="s">
        <v>45</v>
      </c>
      <c r="D70" s="37" t="s">
        <v>15</v>
      </c>
      <c r="E70" s="38">
        <v>572</v>
      </c>
      <c r="F70" s="43">
        <v>0</v>
      </c>
      <c r="G70" s="36"/>
      <c r="H70" s="44">
        <f t="shared" si="9"/>
        <v>0</v>
      </c>
      <c r="I70" s="29"/>
    </row>
    <row r="71" spans="1:10" s="3" customFormat="1" ht="21.6" customHeight="1" x14ac:dyDescent="0.5">
      <c r="A71" s="4"/>
      <c r="B71" s="35">
        <v>10</v>
      </c>
      <c r="C71" s="36" t="s">
        <v>46</v>
      </c>
      <c r="D71" s="37" t="s">
        <v>26</v>
      </c>
      <c r="E71" s="54">
        <v>26.73</v>
      </c>
      <c r="F71" s="43">
        <v>0</v>
      </c>
      <c r="G71" s="36"/>
      <c r="H71" s="44">
        <f t="shared" si="9"/>
        <v>0</v>
      </c>
      <c r="I71" s="29"/>
    </row>
    <row r="72" spans="1:10" s="3" customFormat="1" ht="21.6" customHeight="1" x14ac:dyDescent="0.5">
      <c r="A72" s="4"/>
      <c r="B72" s="35">
        <v>11</v>
      </c>
      <c r="C72" s="36" t="s">
        <v>33</v>
      </c>
      <c r="D72" s="37" t="s">
        <v>17</v>
      </c>
      <c r="E72" s="54">
        <v>1753.68</v>
      </c>
      <c r="F72" s="43">
        <v>0</v>
      </c>
      <c r="G72" s="36"/>
      <c r="H72" s="44">
        <f t="shared" si="9"/>
        <v>0</v>
      </c>
      <c r="I72" s="29"/>
      <c r="J72" s="55"/>
    </row>
    <row r="73" spans="1:10" s="3" customFormat="1" ht="21.6" customHeight="1" x14ac:dyDescent="0.5">
      <c r="A73" s="4"/>
      <c r="B73" s="35">
        <v>12</v>
      </c>
      <c r="C73" s="36" t="s">
        <v>47</v>
      </c>
      <c r="D73" s="37" t="s">
        <v>17</v>
      </c>
      <c r="E73" s="54">
        <v>169.21</v>
      </c>
      <c r="F73" s="43">
        <v>0</v>
      </c>
      <c r="G73" s="36"/>
      <c r="H73" s="44">
        <f t="shared" si="9"/>
        <v>0</v>
      </c>
      <c r="I73" s="29"/>
      <c r="J73" s="55"/>
    </row>
    <row r="74" spans="1:10" s="3" customFormat="1" ht="21.6" customHeight="1" x14ac:dyDescent="0.5">
      <c r="A74" s="4"/>
      <c r="B74" s="35">
        <v>13</v>
      </c>
      <c r="C74" s="36" t="s">
        <v>96</v>
      </c>
      <c r="D74" s="37" t="s">
        <v>17</v>
      </c>
      <c r="E74" s="54">
        <v>263.58999999999997</v>
      </c>
      <c r="F74" s="43">
        <v>0</v>
      </c>
      <c r="G74" s="36"/>
      <c r="H74" s="44">
        <f t="shared" ref="H74" si="14">E74*F74</f>
        <v>0</v>
      </c>
      <c r="I74" s="29"/>
      <c r="J74" s="55"/>
    </row>
    <row r="75" spans="1:10" s="3" customFormat="1" ht="21.6" customHeight="1" x14ac:dyDescent="0.5">
      <c r="A75" s="4"/>
      <c r="B75" s="35">
        <v>14</v>
      </c>
      <c r="C75" s="36" t="s">
        <v>97</v>
      </c>
      <c r="D75" s="37" t="s">
        <v>17</v>
      </c>
      <c r="E75" s="54">
        <v>595.54</v>
      </c>
      <c r="F75" s="43">
        <v>0</v>
      </c>
      <c r="G75" s="36"/>
      <c r="H75" s="44">
        <f t="shared" ref="H75" si="15">E75*F75</f>
        <v>0</v>
      </c>
      <c r="I75" s="29"/>
    </row>
    <row r="76" spans="1:10" s="3" customFormat="1" ht="21.6" customHeight="1" x14ac:dyDescent="0.5">
      <c r="A76" s="4"/>
      <c r="B76" s="35">
        <v>15</v>
      </c>
      <c r="C76" s="36" t="s">
        <v>63</v>
      </c>
      <c r="D76" s="37" t="s">
        <v>17</v>
      </c>
      <c r="E76" s="54">
        <v>580.39</v>
      </c>
      <c r="F76" s="43">
        <v>0</v>
      </c>
      <c r="G76" s="36"/>
      <c r="H76" s="44">
        <f t="shared" si="9"/>
        <v>0</v>
      </c>
      <c r="I76" s="29"/>
    </row>
    <row r="77" spans="1:10" s="3" customFormat="1" ht="21.6" customHeight="1" x14ac:dyDescent="0.5">
      <c r="A77" s="4"/>
      <c r="B77" s="35">
        <v>16</v>
      </c>
      <c r="C77" s="36" t="s">
        <v>69</v>
      </c>
      <c r="D77" s="37" t="s">
        <v>17</v>
      </c>
      <c r="E77" s="54">
        <v>213.85</v>
      </c>
      <c r="F77" s="43">
        <v>0</v>
      </c>
      <c r="G77" s="36"/>
      <c r="H77" s="44">
        <f t="shared" si="9"/>
        <v>0</v>
      </c>
      <c r="I77" s="29"/>
    </row>
    <row r="78" spans="1:10" s="3" customFormat="1" ht="21.6" customHeight="1" x14ac:dyDescent="0.5">
      <c r="A78" s="4"/>
      <c r="B78" s="35">
        <v>17</v>
      </c>
      <c r="C78" s="36" t="s">
        <v>98</v>
      </c>
      <c r="D78" s="37" t="s">
        <v>17</v>
      </c>
      <c r="E78" s="54">
        <v>315.70999999999998</v>
      </c>
      <c r="F78" s="43">
        <v>0</v>
      </c>
      <c r="G78" s="36"/>
      <c r="H78" s="44">
        <f t="shared" ref="H78" si="16">E78*F78</f>
        <v>0</v>
      </c>
      <c r="I78" s="29"/>
    </row>
    <row r="79" spans="1:10" s="3" customFormat="1" ht="21.6" customHeight="1" x14ac:dyDescent="0.5">
      <c r="A79" s="4"/>
      <c r="B79" s="35">
        <v>18</v>
      </c>
      <c r="C79" s="36" t="s">
        <v>25</v>
      </c>
      <c r="D79" s="37" t="s">
        <v>17</v>
      </c>
      <c r="E79" s="54">
        <v>3821</v>
      </c>
      <c r="F79" s="43">
        <v>0</v>
      </c>
      <c r="G79" s="36"/>
      <c r="H79" s="44">
        <f t="shared" si="9"/>
        <v>0</v>
      </c>
      <c r="I79" s="29"/>
      <c r="J79" s="55"/>
    </row>
    <row r="80" spans="1:10" s="3" customFormat="1" ht="12.6" customHeight="1" x14ac:dyDescent="0.5">
      <c r="A80" s="4"/>
      <c r="B80" s="35"/>
      <c r="C80" s="36"/>
      <c r="D80" s="37"/>
      <c r="E80" s="52"/>
      <c r="F80" s="47"/>
      <c r="G80" s="36"/>
      <c r="H80" s="40"/>
      <c r="I80" s="29"/>
    </row>
    <row r="81" spans="1:9" s="34" customFormat="1" ht="18.600000000000001" customHeight="1" x14ac:dyDescent="0.45">
      <c r="A81" s="30"/>
      <c r="B81" s="111"/>
      <c r="C81" s="106"/>
      <c r="D81" s="107"/>
      <c r="E81" s="112"/>
      <c r="F81" s="109" t="s">
        <v>21</v>
      </c>
      <c r="G81" s="106"/>
      <c r="H81" s="110">
        <f>SUM(H49:H79)</f>
        <v>0</v>
      </c>
      <c r="I81" s="33"/>
    </row>
    <row r="82" spans="1:9" s="3" customFormat="1" ht="15.6" customHeight="1" x14ac:dyDescent="0.5">
      <c r="A82" s="4"/>
      <c r="B82" s="37"/>
      <c r="C82" s="36"/>
      <c r="D82" s="37"/>
      <c r="E82" s="38"/>
      <c r="F82" s="47"/>
      <c r="G82" s="36"/>
      <c r="H82" s="40"/>
      <c r="I82" s="29"/>
    </row>
    <row r="83" spans="1:9" s="34" customFormat="1" ht="18.600000000000001" customHeight="1" x14ac:dyDescent="0.45">
      <c r="A83" s="30"/>
      <c r="B83" s="48" t="s">
        <v>133</v>
      </c>
      <c r="C83" s="31"/>
      <c r="D83" s="31"/>
      <c r="E83" s="49"/>
      <c r="F83" s="50"/>
      <c r="G83" s="31"/>
      <c r="H83" s="50"/>
      <c r="I83" s="33"/>
    </row>
    <row r="84" spans="1:9" s="3" customFormat="1" ht="21.6" customHeight="1" x14ac:dyDescent="0.5">
      <c r="A84" s="4"/>
      <c r="B84" s="35">
        <v>1</v>
      </c>
      <c r="C84" s="36" t="s">
        <v>28</v>
      </c>
      <c r="D84" s="37" t="s">
        <v>134</v>
      </c>
      <c r="E84" s="42">
        <v>541</v>
      </c>
      <c r="F84" s="43">
        <v>0</v>
      </c>
      <c r="G84" s="36"/>
      <c r="H84" s="44">
        <f>E84*F84</f>
        <v>0</v>
      </c>
      <c r="I84" s="29"/>
    </row>
    <row r="85" spans="1:9" s="3" customFormat="1" ht="21.6" customHeight="1" x14ac:dyDescent="0.5">
      <c r="A85" s="4"/>
      <c r="B85" s="35">
        <v>2</v>
      </c>
      <c r="C85" s="36" t="s">
        <v>33</v>
      </c>
      <c r="D85" s="37" t="s">
        <v>17</v>
      </c>
      <c r="E85" s="56">
        <v>248.16</v>
      </c>
      <c r="F85" s="43">
        <v>0</v>
      </c>
      <c r="G85" s="36"/>
      <c r="H85" s="44">
        <f t="shared" ref="H85:H94" si="17">E85*F85</f>
        <v>0</v>
      </c>
      <c r="I85" s="29"/>
    </row>
    <row r="86" spans="1:9" s="3" customFormat="1" ht="21.6" customHeight="1" x14ac:dyDescent="0.5">
      <c r="A86" s="4"/>
      <c r="B86" s="35">
        <v>3</v>
      </c>
      <c r="C86" s="36" t="s">
        <v>96</v>
      </c>
      <c r="D86" s="37" t="s">
        <v>17</v>
      </c>
      <c r="E86" s="56">
        <v>206.52</v>
      </c>
      <c r="F86" s="43">
        <v>0</v>
      </c>
      <c r="G86" s="36"/>
      <c r="H86" s="44">
        <f t="shared" si="17"/>
        <v>0</v>
      </c>
      <c r="I86" s="29"/>
    </row>
    <row r="87" spans="1:9" s="3" customFormat="1" ht="21.6" customHeight="1" x14ac:dyDescent="0.5">
      <c r="A87" s="4"/>
      <c r="B87" s="35">
        <v>4</v>
      </c>
      <c r="C87" s="36" t="s">
        <v>27</v>
      </c>
      <c r="D87" s="37"/>
      <c r="E87" s="42"/>
      <c r="F87" s="103"/>
      <c r="G87" s="104"/>
      <c r="H87" s="96"/>
      <c r="I87" s="29"/>
    </row>
    <row r="88" spans="1:9" s="3" customFormat="1" ht="21.6" customHeight="1" x14ac:dyDescent="0.5">
      <c r="A88" s="4"/>
      <c r="B88" s="37"/>
      <c r="C88" s="57" t="s">
        <v>144</v>
      </c>
      <c r="D88" s="37" t="s">
        <v>26</v>
      </c>
      <c r="E88" s="58">
        <v>2.7</v>
      </c>
      <c r="F88" s="43">
        <v>0</v>
      </c>
      <c r="G88" s="36"/>
      <c r="H88" s="44">
        <f t="shared" si="17"/>
        <v>0</v>
      </c>
      <c r="I88" s="29"/>
    </row>
    <row r="89" spans="1:9" s="3" customFormat="1" ht="21.6" customHeight="1" x14ac:dyDescent="0.5">
      <c r="A89" s="4"/>
      <c r="B89" s="35">
        <v>5</v>
      </c>
      <c r="C89" s="36" t="s">
        <v>135</v>
      </c>
      <c r="D89" s="37" t="s">
        <v>15</v>
      </c>
      <c r="E89" s="42">
        <v>507</v>
      </c>
      <c r="F89" s="43">
        <v>0</v>
      </c>
      <c r="G89" s="36"/>
      <c r="H89" s="44">
        <f t="shared" si="17"/>
        <v>0</v>
      </c>
      <c r="I89" s="29"/>
    </row>
    <row r="90" spans="1:9" s="3" customFormat="1" ht="21.6" customHeight="1" x14ac:dyDescent="0.5">
      <c r="A90" s="4"/>
      <c r="B90" s="35">
        <v>6</v>
      </c>
      <c r="C90" s="36" t="s">
        <v>136</v>
      </c>
      <c r="D90" s="37" t="s">
        <v>15</v>
      </c>
      <c r="E90" s="42">
        <v>441</v>
      </c>
      <c r="F90" s="43">
        <v>0</v>
      </c>
      <c r="G90" s="36"/>
      <c r="H90" s="44">
        <f t="shared" si="17"/>
        <v>0</v>
      </c>
      <c r="I90" s="29"/>
    </row>
    <row r="91" spans="1:9" s="3" customFormat="1" ht="21.6" customHeight="1" x14ac:dyDescent="0.5">
      <c r="A91" s="4"/>
      <c r="B91" s="35">
        <v>7</v>
      </c>
      <c r="C91" s="36" t="s">
        <v>137</v>
      </c>
      <c r="D91" s="37" t="s">
        <v>15</v>
      </c>
      <c r="E91" s="42">
        <v>1271</v>
      </c>
      <c r="F91" s="43">
        <v>0</v>
      </c>
      <c r="H91" s="44">
        <f t="shared" si="17"/>
        <v>0</v>
      </c>
      <c r="I91" s="29"/>
    </row>
    <row r="92" spans="1:9" s="3" customFormat="1" ht="21.6" customHeight="1" x14ac:dyDescent="0.5">
      <c r="A92" s="4"/>
      <c r="B92" s="35">
        <v>8</v>
      </c>
      <c r="C92" s="36" t="s">
        <v>53</v>
      </c>
      <c r="D92" s="37" t="s">
        <v>15</v>
      </c>
      <c r="E92" s="42">
        <v>10045</v>
      </c>
      <c r="F92" s="43">
        <v>0</v>
      </c>
      <c r="G92" s="36"/>
      <c r="H92" s="44">
        <f t="shared" si="17"/>
        <v>0</v>
      </c>
      <c r="I92" s="29"/>
    </row>
    <row r="93" spans="1:9" s="3" customFormat="1" ht="21.6" customHeight="1" x14ac:dyDescent="0.5">
      <c r="A93" s="4"/>
      <c r="B93" s="35">
        <v>9</v>
      </c>
      <c r="C93" s="36" t="s">
        <v>138</v>
      </c>
      <c r="D93" s="37" t="s">
        <v>17</v>
      </c>
      <c r="E93" s="42">
        <v>2852</v>
      </c>
      <c r="F93" s="43">
        <v>0</v>
      </c>
      <c r="G93" s="36"/>
      <c r="H93" s="44">
        <f t="shared" si="17"/>
        <v>0</v>
      </c>
      <c r="I93" s="29"/>
    </row>
    <row r="94" spans="1:9" s="3" customFormat="1" ht="21.6" customHeight="1" x14ac:dyDescent="0.5">
      <c r="A94" s="4"/>
      <c r="B94" s="35">
        <v>10</v>
      </c>
      <c r="C94" s="36" t="s">
        <v>124</v>
      </c>
      <c r="D94" s="37" t="s">
        <v>15</v>
      </c>
      <c r="E94" s="132">
        <v>30833</v>
      </c>
      <c r="F94" s="43">
        <v>0</v>
      </c>
      <c r="G94" s="36"/>
      <c r="H94" s="44">
        <f t="shared" si="17"/>
        <v>0</v>
      </c>
      <c r="I94" s="29"/>
    </row>
    <row r="95" spans="1:9" s="3" customFormat="1" ht="12.6" customHeight="1" x14ac:dyDescent="0.5">
      <c r="A95" s="4"/>
      <c r="B95" s="35"/>
      <c r="C95" s="36"/>
      <c r="D95" s="37"/>
      <c r="E95" s="52"/>
      <c r="F95" s="47"/>
      <c r="G95" s="36"/>
      <c r="H95" s="40"/>
      <c r="I95" s="29"/>
    </row>
    <row r="96" spans="1:9" s="34" customFormat="1" ht="18.600000000000001" customHeight="1" x14ac:dyDescent="0.45">
      <c r="A96" s="30"/>
      <c r="B96" s="111"/>
      <c r="C96" s="106"/>
      <c r="D96" s="107"/>
      <c r="E96" s="112"/>
      <c r="F96" s="109" t="s">
        <v>21</v>
      </c>
      <c r="G96" s="106"/>
      <c r="H96" s="110">
        <f>SUM(H84:H94)</f>
        <v>0</v>
      </c>
      <c r="I96" s="33"/>
    </row>
    <row r="97" spans="1:11" s="3" customFormat="1" ht="15.6" customHeight="1" x14ac:dyDescent="0.5">
      <c r="A97" s="4"/>
      <c r="B97" s="35"/>
      <c r="C97" s="36"/>
      <c r="D97" s="37"/>
      <c r="E97" s="52"/>
      <c r="F97" s="47"/>
      <c r="G97" s="36"/>
      <c r="H97" s="96"/>
      <c r="I97" s="29"/>
    </row>
    <row r="98" spans="1:11" s="34" customFormat="1" ht="18.600000000000001" customHeight="1" x14ac:dyDescent="0.45">
      <c r="A98" s="30"/>
      <c r="B98" s="59" t="s">
        <v>34</v>
      </c>
      <c r="C98" s="60"/>
      <c r="D98" s="60"/>
      <c r="E98" s="49"/>
      <c r="F98" s="61"/>
      <c r="G98" s="62"/>
      <c r="H98" s="50"/>
      <c r="I98" s="33"/>
    </row>
    <row r="99" spans="1:11" s="3" customFormat="1" ht="21.6" customHeight="1" x14ac:dyDescent="0.5">
      <c r="A99" s="4"/>
      <c r="B99" s="63">
        <v>1</v>
      </c>
      <c r="C99" s="64" t="s">
        <v>35</v>
      </c>
      <c r="D99" s="36"/>
      <c r="E99" s="38"/>
      <c r="F99" s="47"/>
      <c r="G99" s="36"/>
      <c r="H99" s="40"/>
      <c r="I99" s="29"/>
    </row>
    <row r="100" spans="1:11" s="3" customFormat="1" ht="21.6" customHeight="1" x14ac:dyDescent="0.5">
      <c r="A100" s="4"/>
      <c r="B100" s="63"/>
      <c r="C100" s="57" t="s">
        <v>145</v>
      </c>
      <c r="D100" s="37" t="s">
        <v>17</v>
      </c>
      <c r="E100" s="38">
        <v>34</v>
      </c>
      <c r="F100" s="43">
        <v>0</v>
      </c>
      <c r="G100" s="36"/>
      <c r="H100" s="44">
        <f t="shared" ref="H100" si="18">E100*F100</f>
        <v>0</v>
      </c>
      <c r="I100" s="29"/>
    </row>
    <row r="101" spans="1:11" s="3" customFormat="1" ht="21.6" customHeight="1" x14ac:dyDescent="0.5">
      <c r="A101" s="4"/>
      <c r="B101" s="63"/>
      <c r="C101" s="57" t="s">
        <v>153</v>
      </c>
      <c r="D101" s="37" t="s">
        <v>17</v>
      </c>
      <c r="E101" s="38">
        <v>6315</v>
      </c>
      <c r="F101" s="43">
        <v>0</v>
      </c>
      <c r="G101" s="36"/>
      <c r="H101" s="44">
        <f t="shared" ref="H101:H135" si="19">E101*F101</f>
        <v>0</v>
      </c>
      <c r="I101" s="29"/>
      <c r="J101" s="55"/>
    </row>
    <row r="102" spans="1:11" s="3" customFormat="1" ht="21.6" customHeight="1" x14ac:dyDescent="0.5">
      <c r="A102" s="4"/>
      <c r="B102" s="63"/>
      <c r="C102" s="57" t="s">
        <v>154</v>
      </c>
      <c r="D102" s="37" t="s">
        <v>17</v>
      </c>
      <c r="E102" s="38">
        <v>4714</v>
      </c>
      <c r="F102" s="43">
        <v>0</v>
      </c>
      <c r="G102" s="36"/>
      <c r="H102" s="44">
        <f t="shared" si="19"/>
        <v>0</v>
      </c>
      <c r="I102" s="29"/>
      <c r="J102" s="46"/>
    </row>
    <row r="103" spans="1:11" s="3" customFormat="1" ht="21.6" customHeight="1" x14ac:dyDescent="0.5">
      <c r="A103" s="4"/>
      <c r="B103" s="63"/>
      <c r="C103" s="57" t="s">
        <v>155</v>
      </c>
      <c r="D103" s="37" t="s">
        <v>17</v>
      </c>
      <c r="E103" s="38">
        <v>1605</v>
      </c>
      <c r="F103" s="43">
        <v>0</v>
      </c>
      <c r="G103" s="36"/>
      <c r="H103" s="44">
        <f t="shared" si="19"/>
        <v>0</v>
      </c>
      <c r="I103" s="29"/>
      <c r="J103" s="65"/>
    </row>
    <row r="104" spans="1:11" s="3" customFormat="1" ht="21.6" customHeight="1" x14ac:dyDescent="0.5">
      <c r="A104" s="4"/>
      <c r="B104" s="63"/>
      <c r="C104" s="57" t="s">
        <v>156</v>
      </c>
      <c r="D104" s="37" t="s">
        <v>17</v>
      </c>
      <c r="E104" s="38">
        <v>562</v>
      </c>
      <c r="F104" s="43">
        <v>0</v>
      </c>
      <c r="G104" s="36"/>
      <c r="H104" s="44">
        <f t="shared" si="19"/>
        <v>0</v>
      </c>
      <c r="I104" s="29"/>
      <c r="J104" s="66"/>
    </row>
    <row r="105" spans="1:11" s="3" customFormat="1" ht="21.6" customHeight="1" x14ac:dyDescent="0.5">
      <c r="A105" s="4"/>
      <c r="B105" s="63"/>
      <c r="C105" s="57" t="s">
        <v>157</v>
      </c>
      <c r="D105" s="37" t="s">
        <v>17</v>
      </c>
      <c r="E105" s="38">
        <v>291.22000000000003</v>
      </c>
      <c r="F105" s="43">
        <v>0</v>
      </c>
      <c r="G105" s="36"/>
      <c r="H105" s="44">
        <f t="shared" si="19"/>
        <v>0</v>
      </c>
      <c r="I105" s="29"/>
      <c r="J105" s="55"/>
    </row>
    <row r="106" spans="1:11" s="3" customFormat="1" ht="21.6" customHeight="1" x14ac:dyDescent="0.5">
      <c r="A106" s="4"/>
      <c r="B106" s="63"/>
      <c r="C106" s="57" t="s">
        <v>158</v>
      </c>
      <c r="D106" s="37" t="s">
        <v>17</v>
      </c>
      <c r="E106" s="38">
        <v>91</v>
      </c>
      <c r="F106" s="43">
        <v>0</v>
      </c>
      <c r="G106" s="36"/>
      <c r="H106" s="44">
        <f t="shared" ref="H106" si="20">E106*F106</f>
        <v>0</v>
      </c>
      <c r="I106" s="29"/>
    </row>
    <row r="107" spans="1:11" s="3" customFormat="1" ht="21.6" customHeight="1" x14ac:dyDescent="0.5">
      <c r="A107" s="4"/>
      <c r="B107" s="63"/>
      <c r="C107" s="57" t="s">
        <v>159</v>
      </c>
      <c r="D107" s="37" t="s">
        <v>17</v>
      </c>
      <c r="E107" s="38">
        <v>72</v>
      </c>
      <c r="F107" s="43">
        <v>0</v>
      </c>
      <c r="G107" s="36"/>
      <c r="H107" s="44">
        <f t="shared" ref="H107" si="21">E107*F107</f>
        <v>0</v>
      </c>
      <c r="I107" s="29"/>
    </row>
    <row r="108" spans="1:11" s="3" customFormat="1" ht="21.6" customHeight="1" x14ac:dyDescent="0.5">
      <c r="A108" s="4"/>
      <c r="B108" s="63"/>
      <c r="C108" s="57" t="s">
        <v>160</v>
      </c>
      <c r="D108" s="37" t="s">
        <v>17</v>
      </c>
      <c r="E108" s="38">
        <v>69</v>
      </c>
      <c r="F108" s="43">
        <v>0</v>
      </c>
      <c r="G108" s="36"/>
      <c r="H108" s="44">
        <f t="shared" ref="H108" si="22">E108*F108</f>
        <v>0</v>
      </c>
      <c r="I108" s="29"/>
    </row>
    <row r="109" spans="1:11" s="3" customFormat="1" ht="21.6" customHeight="1" x14ac:dyDescent="0.5">
      <c r="A109" s="4"/>
      <c r="B109" s="63"/>
      <c r="C109" s="57" t="s">
        <v>161</v>
      </c>
      <c r="D109" s="37" t="s">
        <v>17</v>
      </c>
      <c r="E109" s="38">
        <v>88</v>
      </c>
      <c r="F109" s="43">
        <v>0</v>
      </c>
      <c r="G109" s="36"/>
      <c r="H109" s="44">
        <f t="shared" ref="H109" si="23">E109*F109</f>
        <v>0</v>
      </c>
      <c r="I109" s="29"/>
      <c r="K109" s="46"/>
    </row>
    <row r="110" spans="1:11" s="3" customFormat="1" ht="21.6" customHeight="1" x14ac:dyDescent="0.5">
      <c r="A110" s="4"/>
      <c r="B110" s="63"/>
      <c r="C110" s="57" t="s">
        <v>162</v>
      </c>
      <c r="D110" s="37" t="s">
        <v>17</v>
      </c>
      <c r="E110" s="38">
        <v>165</v>
      </c>
      <c r="F110" s="43">
        <v>0</v>
      </c>
      <c r="G110" s="36"/>
      <c r="H110" s="44">
        <f t="shared" ref="H110" si="24">E110*F110</f>
        <v>0</v>
      </c>
      <c r="I110" s="29"/>
      <c r="J110" s="46">
        <f>SUM(E100:E110)</f>
        <v>14006.22</v>
      </c>
      <c r="K110" s="46"/>
    </row>
    <row r="111" spans="1:11" s="3" customFormat="1" ht="21.6" customHeight="1" x14ac:dyDescent="0.5">
      <c r="A111" s="4"/>
      <c r="B111" s="63">
        <v>2</v>
      </c>
      <c r="C111" s="64" t="s">
        <v>112</v>
      </c>
      <c r="D111" s="36"/>
      <c r="E111" s="52"/>
      <c r="F111" s="47"/>
      <c r="G111" s="36"/>
      <c r="H111" s="40"/>
      <c r="I111" s="29"/>
    </row>
    <row r="112" spans="1:11" s="3" customFormat="1" ht="21.6" customHeight="1" x14ac:dyDescent="0.5">
      <c r="A112" s="4"/>
      <c r="B112" s="63"/>
      <c r="C112" s="57" t="s">
        <v>145</v>
      </c>
      <c r="D112" s="37" t="s">
        <v>17</v>
      </c>
      <c r="E112" s="38">
        <v>68</v>
      </c>
      <c r="F112" s="43">
        <v>0</v>
      </c>
      <c r="G112" s="36"/>
      <c r="H112" s="44">
        <f t="shared" ref="H112" si="25">E112*F112</f>
        <v>0</v>
      </c>
      <c r="I112" s="29"/>
    </row>
    <row r="113" spans="1:12" s="3" customFormat="1" ht="21.6" customHeight="1" x14ac:dyDescent="0.5">
      <c r="A113" s="4"/>
      <c r="B113" s="63"/>
      <c r="C113" s="57" t="s">
        <v>153</v>
      </c>
      <c r="D113" s="37" t="s">
        <v>17</v>
      </c>
      <c r="E113" s="38">
        <v>76</v>
      </c>
      <c r="F113" s="43">
        <v>0</v>
      </c>
      <c r="G113" s="36"/>
      <c r="H113" s="44">
        <f t="shared" ref="H113:H116" si="26">E113*F113</f>
        <v>0</v>
      </c>
      <c r="I113" s="29"/>
    </row>
    <row r="114" spans="1:12" s="3" customFormat="1" ht="21.6" customHeight="1" x14ac:dyDescent="0.5">
      <c r="A114" s="4"/>
      <c r="B114" s="63"/>
      <c r="C114" s="57" t="s">
        <v>154</v>
      </c>
      <c r="D114" s="37" t="s">
        <v>17</v>
      </c>
      <c r="E114" s="38">
        <v>359</v>
      </c>
      <c r="F114" s="43">
        <v>0</v>
      </c>
      <c r="G114" s="36"/>
      <c r="H114" s="44">
        <f t="shared" si="26"/>
        <v>0</v>
      </c>
      <c r="I114" s="29"/>
    </row>
    <row r="115" spans="1:12" s="3" customFormat="1" ht="21.6" customHeight="1" x14ac:dyDescent="0.5">
      <c r="A115" s="4"/>
      <c r="B115" s="63"/>
      <c r="C115" s="57" t="s">
        <v>155</v>
      </c>
      <c r="D115" s="37" t="s">
        <v>17</v>
      </c>
      <c r="E115" s="38">
        <v>528</v>
      </c>
      <c r="F115" s="43">
        <v>0</v>
      </c>
      <c r="G115" s="36"/>
      <c r="H115" s="44">
        <f t="shared" si="26"/>
        <v>0</v>
      </c>
      <c r="I115" s="29"/>
    </row>
    <row r="116" spans="1:12" s="3" customFormat="1" ht="21.6" customHeight="1" x14ac:dyDescent="0.5">
      <c r="A116" s="4"/>
      <c r="B116" s="63"/>
      <c r="C116" s="57" t="s">
        <v>156</v>
      </c>
      <c r="D116" s="37" t="s">
        <v>17</v>
      </c>
      <c r="E116" s="38">
        <v>51</v>
      </c>
      <c r="F116" s="43">
        <v>0</v>
      </c>
      <c r="G116" s="36"/>
      <c r="H116" s="44">
        <f t="shared" si="26"/>
        <v>0</v>
      </c>
      <c r="I116" s="29"/>
      <c r="J116" s="46">
        <f>SUM(E112:E116)</f>
        <v>1082</v>
      </c>
    </row>
    <row r="117" spans="1:12" s="3" customFormat="1" ht="21.6" customHeight="1" x14ac:dyDescent="0.5">
      <c r="A117" s="4"/>
      <c r="B117" s="63">
        <v>3</v>
      </c>
      <c r="C117" s="64" t="s">
        <v>113</v>
      </c>
      <c r="D117" s="36"/>
      <c r="E117" s="52"/>
      <c r="F117" s="47"/>
      <c r="G117" s="36"/>
      <c r="H117" s="40"/>
      <c r="I117" s="29"/>
    </row>
    <row r="118" spans="1:12" s="3" customFormat="1" ht="21.6" customHeight="1" x14ac:dyDescent="0.5">
      <c r="A118" s="4"/>
      <c r="B118" s="63"/>
      <c r="C118" s="57" t="s">
        <v>114</v>
      </c>
      <c r="D118" s="37" t="s">
        <v>17</v>
      </c>
      <c r="E118" s="38">
        <v>172</v>
      </c>
      <c r="F118" s="43">
        <v>0</v>
      </c>
      <c r="G118" s="36"/>
      <c r="H118" s="44">
        <f t="shared" ref="H118:H123" si="27">E118*F118</f>
        <v>0</v>
      </c>
      <c r="I118" s="29"/>
    </row>
    <row r="119" spans="1:12" s="3" customFormat="1" ht="21.6" customHeight="1" x14ac:dyDescent="0.5">
      <c r="A119" s="4"/>
      <c r="B119" s="63"/>
      <c r="C119" s="57" t="s">
        <v>115</v>
      </c>
      <c r="D119" s="37" t="s">
        <v>17</v>
      </c>
      <c r="E119" s="38">
        <v>275</v>
      </c>
      <c r="F119" s="43">
        <v>0</v>
      </c>
      <c r="G119" s="36"/>
      <c r="H119" s="44">
        <f t="shared" si="27"/>
        <v>0</v>
      </c>
      <c r="I119" s="29"/>
    </row>
    <row r="120" spans="1:12" s="3" customFormat="1" ht="21.6" customHeight="1" x14ac:dyDescent="0.5">
      <c r="A120" s="4"/>
      <c r="B120" s="63"/>
      <c r="C120" s="57" t="s">
        <v>116</v>
      </c>
      <c r="D120" s="37" t="s">
        <v>17</v>
      </c>
      <c r="E120" s="38">
        <v>184</v>
      </c>
      <c r="F120" s="43">
        <v>0</v>
      </c>
      <c r="G120" s="36"/>
      <c r="H120" s="44">
        <f t="shared" si="27"/>
        <v>0</v>
      </c>
      <c r="I120" s="29"/>
    </row>
    <row r="121" spans="1:12" s="3" customFormat="1" ht="21.6" customHeight="1" x14ac:dyDescent="0.5">
      <c r="A121" s="4"/>
      <c r="B121" s="63"/>
      <c r="C121" s="57" t="s">
        <v>117</v>
      </c>
      <c r="D121" s="37" t="s">
        <v>17</v>
      </c>
      <c r="E121" s="38">
        <v>98</v>
      </c>
      <c r="F121" s="43">
        <v>0</v>
      </c>
      <c r="G121" s="36"/>
      <c r="H121" s="44">
        <f t="shared" si="27"/>
        <v>0</v>
      </c>
      <c r="I121" s="29"/>
    </row>
    <row r="122" spans="1:12" s="3" customFormat="1" ht="21.6" customHeight="1" x14ac:dyDescent="0.5">
      <c r="A122" s="4"/>
      <c r="B122" s="63"/>
      <c r="C122" s="57" t="s">
        <v>111</v>
      </c>
      <c r="D122" s="37" t="s">
        <v>17</v>
      </c>
      <c r="E122" s="38">
        <v>156</v>
      </c>
      <c r="F122" s="43">
        <v>0</v>
      </c>
      <c r="G122" s="36"/>
      <c r="H122" s="44">
        <f t="shared" si="27"/>
        <v>0</v>
      </c>
      <c r="I122" s="29"/>
    </row>
    <row r="123" spans="1:12" s="3" customFormat="1" ht="21.6" customHeight="1" x14ac:dyDescent="0.5">
      <c r="A123" s="4"/>
      <c r="B123" s="63"/>
      <c r="C123" s="57" t="s">
        <v>118</v>
      </c>
      <c r="D123" s="37" t="s">
        <v>17</v>
      </c>
      <c r="E123" s="38">
        <v>48</v>
      </c>
      <c r="F123" s="43">
        <v>0</v>
      </c>
      <c r="G123" s="36"/>
      <c r="H123" s="44">
        <f t="shared" si="27"/>
        <v>0</v>
      </c>
      <c r="I123" s="29"/>
      <c r="J123" s="46">
        <f>SUM(E118:E123)</f>
        <v>933</v>
      </c>
    </row>
    <row r="124" spans="1:12" s="3" customFormat="1" ht="21.6" customHeight="1" x14ac:dyDescent="0.5">
      <c r="A124" s="4"/>
      <c r="B124" s="63">
        <v>4</v>
      </c>
      <c r="C124" s="36" t="s">
        <v>29</v>
      </c>
      <c r="D124" s="37" t="s">
        <v>20</v>
      </c>
      <c r="E124" s="38">
        <v>80</v>
      </c>
      <c r="F124" s="43">
        <v>0</v>
      </c>
      <c r="G124" s="36"/>
      <c r="H124" s="44">
        <f t="shared" si="19"/>
        <v>0</v>
      </c>
      <c r="I124" s="29"/>
    </row>
    <row r="125" spans="1:12" s="3" customFormat="1" ht="21.6" customHeight="1" x14ac:dyDescent="0.5">
      <c r="A125" s="4"/>
      <c r="B125" s="63">
        <v>5</v>
      </c>
      <c r="C125" s="36" t="s">
        <v>62</v>
      </c>
      <c r="D125" s="37" t="s">
        <v>20</v>
      </c>
      <c r="E125" s="38">
        <v>2</v>
      </c>
      <c r="F125" s="43">
        <v>0</v>
      </c>
      <c r="G125" s="36"/>
      <c r="H125" s="44">
        <f t="shared" si="19"/>
        <v>0</v>
      </c>
      <c r="I125" s="29"/>
    </row>
    <row r="126" spans="1:12" s="3" customFormat="1" ht="21.6" customHeight="1" x14ac:dyDescent="0.5">
      <c r="A126" s="4"/>
      <c r="B126" s="63">
        <v>6</v>
      </c>
      <c r="C126" s="36" t="s">
        <v>36</v>
      </c>
      <c r="D126" s="37" t="s">
        <v>30</v>
      </c>
      <c r="E126" s="38">
        <v>414</v>
      </c>
      <c r="F126" s="43">
        <v>0</v>
      </c>
      <c r="G126" s="36"/>
      <c r="H126" s="44">
        <f t="shared" si="19"/>
        <v>0</v>
      </c>
      <c r="I126" s="29"/>
    </row>
    <row r="127" spans="1:12" s="3" customFormat="1" ht="21.6" customHeight="1" x14ac:dyDescent="0.5">
      <c r="A127" s="4"/>
      <c r="B127" s="63">
        <v>7</v>
      </c>
      <c r="C127" s="36" t="s">
        <v>110</v>
      </c>
      <c r="D127" s="37" t="s">
        <v>20</v>
      </c>
      <c r="E127" s="38">
        <v>337</v>
      </c>
      <c r="F127" s="43">
        <v>0</v>
      </c>
      <c r="G127" s="36"/>
      <c r="H127" s="44">
        <f t="shared" si="19"/>
        <v>0</v>
      </c>
      <c r="I127" s="29"/>
      <c r="J127" s="46"/>
    </row>
    <row r="128" spans="1:12" s="3" customFormat="1" ht="21.6" customHeight="1" x14ac:dyDescent="0.5">
      <c r="A128" s="4"/>
      <c r="B128" s="63">
        <v>8</v>
      </c>
      <c r="C128" s="36" t="s">
        <v>119</v>
      </c>
      <c r="D128" s="37" t="s">
        <v>17</v>
      </c>
      <c r="E128" s="38">
        <v>16606</v>
      </c>
      <c r="F128" s="43">
        <v>0</v>
      </c>
      <c r="G128" s="36"/>
      <c r="H128" s="44">
        <f t="shared" si="19"/>
        <v>0</v>
      </c>
      <c r="I128" s="29"/>
      <c r="L128" s="55"/>
    </row>
    <row r="129" spans="1:12" s="3" customFormat="1" ht="21.6" customHeight="1" x14ac:dyDescent="0.5">
      <c r="A129" s="4"/>
      <c r="B129" s="63">
        <v>9</v>
      </c>
      <c r="C129" s="36" t="s">
        <v>120</v>
      </c>
      <c r="D129" s="37" t="s">
        <v>30</v>
      </c>
      <c r="E129" s="38">
        <v>419</v>
      </c>
      <c r="F129" s="43">
        <v>0</v>
      </c>
      <c r="G129" s="36"/>
      <c r="H129" s="44">
        <f t="shared" ref="H129" si="28">E129*F129</f>
        <v>0</v>
      </c>
      <c r="I129" s="29"/>
      <c r="L129" s="55"/>
    </row>
    <row r="130" spans="1:12" s="3" customFormat="1" ht="21.6" customHeight="1" x14ac:dyDescent="0.5">
      <c r="A130" s="4"/>
      <c r="B130" s="63">
        <v>10</v>
      </c>
      <c r="C130" s="36" t="s">
        <v>25</v>
      </c>
      <c r="D130" s="37" t="s">
        <v>17</v>
      </c>
      <c r="E130" s="54">
        <v>32812</v>
      </c>
      <c r="F130" s="43">
        <v>0</v>
      </c>
      <c r="G130" s="36"/>
      <c r="H130" s="44">
        <f t="shared" si="19"/>
        <v>0</v>
      </c>
      <c r="I130" s="29"/>
    </row>
    <row r="131" spans="1:12" s="3" customFormat="1" ht="21.6" customHeight="1" x14ac:dyDescent="0.5">
      <c r="A131" s="4"/>
      <c r="B131" s="63">
        <v>11</v>
      </c>
      <c r="C131" s="36" t="s">
        <v>121</v>
      </c>
      <c r="D131" s="37" t="s">
        <v>17</v>
      </c>
      <c r="E131" s="38">
        <v>200</v>
      </c>
      <c r="F131" s="43">
        <v>0</v>
      </c>
      <c r="G131" s="36"/>
      <c r="H131" s="44">
        <f t="shared" ref="H131" si="29">E131*F131</f>
        <v>0</v>
      </c>
      <c r="I131" s="29"/>
    </row>
    <row r="132" spans="1:12" s="3" customFormat="1" ht="21.6" customHeight="1" x14ac:dyDescent="0.5">
      <c r="A132" s="4"/>
      <c r="B132" s="63">
        <v>12</v>
      </c>
      <c r="C132" s="36" t="s">
        <v>122</v>
      </c>
      <c r="D132" s="37" t="s">
        <v>17</v>
      </c>
      <c r="E132" s="38">
        <v>30</v>
      </c>
      <c r="F132" s="43">
        <v>0</v>
      </c>
      <c r="G132" s="36"/>
      <c r="H132" s="44">
        <f t="shared" ref="H132" si="30">E132*F132</f>
        <v>0</v>
      </c>
      <c r="I132" s="29"/>
    </row>
    <row r="133" spans="1:12" s="3" customFormat="1" ht="21.6" customHeight="1" x14ac:dyDescent="0.5">
      <c r="A133" s="4"/>
      <c r="B133" s="63">
        <v>13</v>
      </c>
      <c r="C133" s="36" t="s">
        <v>123</v>
      </c>
      <c r="D133" s="37" t="s">
        <v>17</v>
      </c>
      <c r="E133" s="38">
        <v>60</v>
      </c>
      <c r="F133" s="43">
        <v>0</v>
      </c>
      <c r="G133" s="36"/>
      <c r="H133" s="44">
        <f t="shared" ref="H133" si="31">E133*F133</f>
        <v>0</v>
      </c>
      <c r="I133" s="29"/>
    </row>
    <row r="134" spans="1:12" s="3" customFormat="1" ht="21.6" customHeight="1" x14ac:dyDescent="0.5">
      <c r="A134" s="4"/>
      <c r="B134" s="63">
        <v>14</v>
      </c>
      <c r="C134" s="36" t="s">
        <v>31</v>
      </c>
      <c r="D134" s="37" t="s">
        <v>17</v>
      </c>
      <c r="E134" s="38">
        <v>15910</v>
      </c>
      <c r="F134" s="43">
        <v>0</v>
      </c>
      <c r="G134" s="36"/>
      <c r="H134" s="44">
        <f t="shared" si="19"/>
        <v>0</v>
      </c>
      <c r="I134" s="29"/>
    </row>
    <row r="135" spans="1:12" s="3" customFormat="1" ht="21.6" customHeight="1" x14ac:dyDescent="0.5">
      <c r="A135" s="4"/>
      <c r="B135" s="63">
        <v>15</v>
      </c>
      <c r="C135" s="36" t="s">
        <v>49</v>
      </c>
      <c r="D135" s="37" t="s">
        <v>20</v>
      </c>
      <c r="E135" s="38">
        <v>1</v>
      </c>
      <c r="F135" s="43">
        <v>0</v>
      </c>
      <c r="G135" s="36"/>
      <c r="H135" s="44">
        <f t="shared" si="19"/>
        <v>0</v>
      </c>
      <c r="I135" s="29"/>
    </row>
    <row r="136" spans="1:12" s="3" customFormat="1" ht="21.6" customHeight="1" x14ac:dyDescent="0.5">
      <c r="A136" s="4"/>
      <c r="B136" s="63">
        <v>16</v>
      </c>
      <c r="C136" s="36" t="s">
        <v>124</v>
      </c>
      <c r="D136" s="37" t="s">
        <v>15</v>
      </c>
      <c r="E136" s="38">
        <v>18223</v>
      </c>
      <c r="F136" s="43">
        <v>0</v>
      </c>
      <c r="G136" s="36"/>
      <c r="H136" s="44">
        <f t="shared" ref="H136" si="32">E136*F136</f>
        <v>0</v>
      </c>
      <c r="I136" s="29"/>
    </row>
    <row r="137" spans="1:12" s="3" customFormat="1" ht="12.6" customHeight="1" x14ac:dyDescent="0.5">
      <c r="A137" s="4"/>
      <c r="B137" s="37"/>
      <c r="C137" s="36"/>
      <c r="D137" s="37"/>
      <c r="E137" s="38"/>
      <c r="F137" s="47"/>
      <c r="G137" s="36"/>
      <c r="H137" s="40"/>
      <c r="I137" s="29"/>
    </row>
    <row r="138" spans="1:12" s="34" customFormat="1" ht="18.600000000000001" customHeight="1" x14ac:dyDescent="0.45">
      <c r="A138" s="30"/>
      <c r="B138" s="107"/>
      <c r="C138" s="106"/>
      <c r="D138" s="107"/>
      <c r="E138" s="108"/>
      <c r="F138" s="109" t="s">
        <v>21</v>
      </c>
      <c r="G138" s="106"/>
      <c r="H138" s="110">
        <f>SUM(H100:H136)</f>
        <v>0</v>
      </c>
      <c r="I138" s="33"/>
    </row>
    <row r="139" spans="1:12" s="3" customFormat="1" ht="15.6" customHeight="1" x14ac:dyDescent="0.5">
      <c r="A139" s="4"/>
      <c r="B139" s="35"/>
      <c r="C139" s="67"/>
      <c r="D139" s="68"/>
      <c r="E139" s="69"/>
      <c r="F139" s="40"/>
      <c r="G139" s="70"/>
      <c r="H139" s="40"/>
      <c r="I139" s="29"/>
    </row>
    <row r="140" spans="1:12" s="34" customFormat="1" ht="18.600000000000001" customHeight="1" x14ac:dyDescent="0.45">
      <c r="A140" s="30"/>
      <c r="B140" s="59" t="s">
        <v>39</v>
      </c>
      <c r="C140" s="60"/>
      <c r="D140" s="60"/>
      <c r="E140" s="49"/>
      <c r="F140" s="61"/>
      <c r="G140" s="62"/>
      <c r="H140" s="50"/>
      <c r="I140" s="33"/>
    </row>
    <row r="141" spans="1:12" s="3" customFormat="1" ht="21.6" customHeight="1" x14ac:dyDescent="0.5">
      <c r="A141" s="4"/>
      <c r="B141" s="35">
        <v>1</v>
      </c>
      <c r="C141" s="36" t="s">
        <v>125</v>
      </c>
      <c r="D141" s="37" t="s">
        <v>17</v>
      </c>
      <c r="E141" s="38">
        <v>144</v>
      </c>
      <c r="F141" s="43">
        <v>0</v>
      </c>
      <c r="G141" s="29"/>
      <c r="H141" s="44">
        <f>E141*F141</f>
        <v>0</v>
      </c>
      <c r="I141" s="29"/>
    </row>
    <row r="142" spans="1:12" s="3" customFormat="1" ht="21.6" customHeight="1" x14ac:dyDescent="0.5">
      <c r="A142" s="4"/>
      <c r="B142" s="35">
        <v>2</v>
      </c>
      <c r="C142" s="36" t="s">
        <v>50</v>
      </c>
      <c r="D142" s="37" t="s">
        <v>17</v>
      </c>
      <c r="E142" s="38">
        <v>14433</v>
      </c>
      <c r="F142" s="43">
        <v>0</v>
      </c>
      <c r="G142" s="29"/>
      <c r="H142" s="44">
        <f>E142*F142</f>
        <v>0</v>
      </c>
      <c r="I142" s="29"/>
    </row>
    <row r="143" spans="1:12" s="3" customFormat="1" ht="21.6" customHeight="1" x14ac:dyDescent="0.5">
      <c r="A143" s="4"/>
      <c r="B143" s="35">
        <v>3</v>
      </c>
      <c r="C143" s="64" t="s">
        <v>51</v>
      </c>
      <c r="D143" s="37" t="s">
        <v>20</v>
      </c>
      <c r="E143" s="38">
        <v>46</v>
      </c>
      <c r="F143" s="43">
        <v>0</v>
      </c>
      <c r="G143" s="29"/>
      <c r="H143" s="44">
        <f t="shared" ref="H143:H153" si="33">E143*F143</f>
        <v>0</v>
      </c>
      <c r="I143" s="29"/>
    </row>
    <row r="144" spans="1:12" s="3" customFormat="1" ht="21.6" customHeight="1" x14ac:dyDescent="0.5">
      <c r="A144" s="4"/>
      <c r="B144" s="35">
        <v>4</v>
      </c>
      <c r="C144" s="36" t="s">
        <v>123</v>
      </c>
      <c r="D144" s="37" t="s">
        <v>17</v>
      </c>
      <c r="E144" s="129">
        <v>102</v>
      </c>
      <c r="F144" s="43">
        <v>0</v>
      </c>
      <c r="G144" s="29"/>
      <c r="H144" s="44">
        <f t="shared" ref="H144" si="34">E144*F144</f>
        <v>0</v>
      </c>
      <c r="I144" s="29"/>
    </row>
    <row r="145" spans="1:9" s="3" customFormat="1" ht="21.6" customHeight="1" x14ac:dyDescent="0.5">
      <c r="A145" s="4"/>
      <c r="B145" s="35">
        <v>5</v>
      </c>
      <c r="C145" s="64" t="s">
        <v>22</v>
      </c>
      <c r="D145" s="37" t="s">
        <v>20</v>
      </c>
      <c r="E145" s="38">
        <v>29</v>
      </c>
      <c r="F145" s="43">
        <v>0</v>
      </c>
      <c r="G145" s="29"/>
      <c r="H145" s="44">
        <f t="shared" si="33"/>
        <v>0</v>
      </c>
      <c r="I145" s="29"/>
    </row>
    <row r="146" spans="1:9" s="3" customFormat="1" ht="21.6" customHeight="1" x14ac:dyDescent="0.5">
      <c r="A146" s="4"/>
      <c r="B146" s="35">
        <v>6</v>
      </c>
      <c r="C146" s="36" t="s">
        <v>37</v>
      </c>
      <c r="D146" s="37" t="s">
        <v>18</v>
      </c>
      <c r="E146" s="38">
        <v>1</v>
      </c>
      <c r="F146" s="43">
        <v>0</v>
      </c>
      <c r="G146" s="29"/>
      <c r="H146" s="44">
        <f t="shared" si="33"/>
        <v>0</v>
      </c>
      <c r="I146" s="29"/>
    </row>
    <row r="147" spans="1:9" s="3" customFormat="1" ht="21.6" customHeight="1" x14ac:dyDescent="0.5">
      <c r="A147" s="4"/>
      <c r="B147" s="35">
        <v>7</v>
      </c>
      <c r="C147" s="36" t="s">
        <v>23</v>
      </c>
      <c r="D147" s="37" t="s">
        <v>38</v>
      </c>
      <c r="E147" s="54">
        <v>12.35</v>
      </c>
      <c r="F147" s="43">
        <v>0</v>
      </c>
      <c r="G147" s="29"/>
      <c r="H147" s="44">
        <f t="shared" si="33"/>
        <v>0</v>
      </c>
      <c r="I147" s="29"/>
    </row>
    <row r="148" spans="1:9" s="3" customFormat="1" ht="21.6" customHeight="1" x14ac:dyDescent="0.5">
      <c r="A148" s="4"/>
      <c r="B148" s="35">
        <v>8</v>
      </c>
      <c r="C148" s="36" t="s">
        <v>60</v>
      </c>
      <c r="D148" s="37" t="s">
        <v>20</v>
      </c>
      <c r="E148" s="38">
        <v>115</v>
      </c>
      <c r="F148" s="43">
        <v>0</v>
      </c>
      <c r="G148" s="29"/>
      <c r="H148" s="44">
        <f t="shared" si="33"/>
        <v>0</v>
      </c>
      <c r="I148" s="29"/>
    </row>
    <row r="149" spans="1:9" s="3" customFormat="1" ht="21.6" customHeight="1" x14ac:dyDescent="0.5">
      <c r="A149" s="4"/>
      <c r="B149" s="35">
        <v>9</v>
      </c>
      <c r="C149" s="36" t="s">
        <v>61</v>
      </c>
      <c r="D149" s="37" t="s">
        <v>20</v>
      </c>
      <c r="E149" s="38">
        <v>243</v>
      </c>
      <c r="F149" s="43">
        <v>0</v>
      </c>
      <c r="G149" s="29"/>
      <c r="H149" s="44">
        <f t="shared" si="33"/>
        <v>0</v>
      </c>
      <c r="I149" s="29"/>
    </row>
    <row r="150" spans="1:9" s="3" customFormat="1" ht="21.6" customHeight="1" x14ac:dyDescent="0.5">
      <c r="A150" s="4"/>
      <c r="B150" s="35">
        <v>10</v>
      </c>
      <c r="C150" s="36" t="s">
        <v>24</v>
      </c>
      <c r="D150" s="37" t="s">
        <v>18</v>
      </c>
      <c r="E150" s="38">
        <v>1</v>
      </c>
      <c r="F150" s="43">
        <v>0</v>
      </c>
      <c r="G150" s="29"/>
      <c r="H150" s="44">
        <f t="shared" si="33"/>
        <v>0</v>
      </c>
      <c r="I150" s="29"/>
    </row>
    <row r="151" spans="1:9" s="3" customFormat="1" ht="21.6" customHeight="1" x14ac:dyDescent="0.5">
      <c r="A151" s="4"/>
      <c r="B151" s="35">
        <v>11</v>
      </c>
      <c r="C151" s="36" t="s">
        <v>25</v>
      </c>
      <c r="D151" s="37" t="s">
        <v>17</v>
      </c>
      <c r="E151" s="38">
        <v>16414</v>
      </c>
      <c r="F151" s="43">
        <v>0</v>
      </c>
      <c r="G151" s="29"/>
      <c r="H151" s="44">
        <f t="shared" si="33"/>
        <v>0</v>
      </c>
      <c r="I151" s="29"/>
    </row>
    <row r="152" spans="1:9" s="3" customFormat="1" ht="21.6" customHeight="1" x14ac:dyDescent="0.5">
      <c r="A152" s="4"/>
      <c r="B152" s="35">
        <v>12</v>
      </c>
      <c r="C152" s="36" t="s">
        <v>80</v>
      </c>
      <c r="D152" s="37" t="s">
        <v>20</v>
      </c>
      <c r="E152" s="129">
        <v>365</v>
      </c>
      <c r="F152" s="43">
        <v>0</v>
      </c>
      <c r="G152" s="29"/>
      <c r="H152" s="44">
        <f t="shared" si="33"/>
        <v>0</v>
      </c>
      <c r="I152" s="29"/>
    </row>
    <row r="153" spans="1:9" s="3" customFormat="1" ht="21.6" customHeight="1" x14ac:dyDescent="0.5">
      <c r="A153" s="4"/>
      <c r="B153" s="35">
        <v>13</v>
      </c>
      <c r="C153" s="36" t="s">
        <v>70</v>
      </c>
      <c r="D153" s="37" t="s">
        <v>20</v>
      </c>
      <c r="E153" s="38">
        <v>1</v>
      </c>
      <c r="F153" s="43">
        <v>0</v>
      </c>
      <c r="G153" s="29"/>
      <c r="H153" s="44">
        <f t="shared" si="33"/>
        <v>0</v>
      </c>
      <c r="I153" s="29"/>
    </row>
    <row r="154" spans="1:9" s="3" customFormat="1" ht="21.6" customHeight="1" x14ac:dyDescent="0.5">
      <c r="A154" s="4"/>
      <c r="B154" s="125">
        <v>14</v>
      </c>
      <c r="C154" s="126" t="s">
        <v>121</v>
      </c>
      <c r="D154" s="127" t="s">
        <v>17</v>
      </c>
      <c r="E154" s="131">
        <v>102.49</v>
      </c>
      <c r="F154" s="43">
        <v>0</v>
      </c>
      <c r="G154" s="29"/>
      <c r="H154" s="44">
        <f t="shared" ref="H154" si="35">E154*F154</f>
        <v>0</v>
      </c>
      <c r="I154" s="29"/>
    </row>
    <row r="155" spans="1:9" s="3" customFormat="1" ht="21.6" customHeight="1" x14ac:dyDescent="0.5">
      <c r="A155" s="4"/>
      <c r="B155" s="125">
        <v>15</v>
      </c>
      <c r="C155" s="126" t="s">
        <v>175</v>
      </c>
      <c r="D155" s="127" t="s">
        <v>20</v>
      </c>
      <c r="E155" s="129">
        <v>7</v>
      </c>
      <c r="F155" s="43">
        <v>0</v>
      </c>
      <c r="G155" s="29"/>
      <c r="H155" s="44">
        <f t="shared" ref="H155:H156" si="36">E155*F155</f>
        <v>0</v>
      </c>
      <c r="I155" s="29"/>
    </row>
    <row r="156" spans="1:9" s="3" customFormat="1" ht="21.6" customHeight="1" x14ac:dyDescent="0.5">
      <c r="A156" s="4"/>
      <c r="B156" s="125">
        <v>16</v>
      </c>
      <c r="C156" s="126" t="s">
        <v>176</v>
      </c>
      <c r="D156" s="127" t="s">
        <v>17</v>
      </c>
      <c r="E156" s="129">
        <v>68</v>
      </c>
      <c r="F156" s="43">
        <v>0</v>
      </c>
      <c r="G156" s="29"/>
      <c r="H156" s="44">
        <f t="shared" si="36"/>
        <v>0</v>
      </c>
      <c r="I156" s="29"/>
    </row>
    <row r="157" spans="1:9" s="3" customFormat="1" ht="12.6" customHeight="1" x14ac:dyDescent="0.5">
      <c r="A157" s="4"/>
      <c r="B157" s="35"/>
      <c r="C157" s="36"/>
      <c r="D157" s="37"/>
      <c r="E157" s="71"/>
      <c r="F157" s="40"/>
      <c r="G157" s="29"/>
      <c r="H157" s="40"/>
      <c r="I157" s="29"/>
    </row>
    <row r="158" spans="1:9" s="34" customFormat="1" ht="18.600000000000001" customHeight="1" x14ac:dyDescent="0.45">
      <c r="A158" s="30"/>
      <c r="B158" s="106"/>
      <c r="C158" s="106"/>
      <c r="D158" s="106"/>
      <c r="E158" s="113"/>
      <c r="F158" s="114" t="s">
        <v>21</v>
      </c>
      <c r="G158" s="30"/>
      <c r="H158" s="115">
        <f>SUM(H141:H156)</f>
        <v>0</v>
      </c>
      <c r="I158" s="33"/>
    </row>
    <row r="159" spans="1:9" s="3" customFormat="1" ht="15.6" customHeight="1" x14ac:dyDescent="0.5">
      <c r="A159" s="4"/>
      <c r="E159" s="72"/>
      <c r="I159" s="29"/>
    </row>
    <row r="160" spans="1:9" s="34" customFormat="1" ht="18.600000000000001" customHeight="1" x14ac:dyDescent="0.45">
      <c r="A160" s="30"/>
      <c r="B160" s="75" t="s">
        <v>55</v>
      </c>
      <c r="C160" s="76"/>
      <c r="D160" s="76"/>
      <c r="E160" s="77"/>
      <c r="F160" s="78"/>
      <c r="G160" s="79"/>
      <c r="H160" s="80"/>
      <c r="I160" s="33"/>
    </row>
    <row r="161" spans="1:12" s="3" customFormat="1" ht="21.6" customHeight="1" x14ac:dyDescent="0.5">
      <c r="B161" s="35">
        <v>1</v>
      </c>
      <c r="C161" s="64" t="s">
        <v>126</v>
      </c>
      <c r="D161" s="37" t="s">
        <v>26</v>
      </c>
      <c r="E161" s="81">
        <f>255625+34347</f>
        <v>289972</v>
      </c>
      <c r="F161" s="82">
        <v>0</v>
      </c>
      <c r="G161" s="4"/>
      <c r="H161" s="74">
        <f>SUM(E161*F161)</f>
        <v>0</v>
      </c>
      <c r="I161" s="83"/>
    </row>
    <row r="162" spans="1:12" s="3" customFormat="1" ht="21.6" customHeight="1" x14ac:dyDescent="0.5">
      <c r="A162" s="4"/>
      <c r="B162" s="35">
        <v>2</v>
      </c>
      <c r="C162" s="64" t="s">
        <v>127</v>
      </c>
      <c r="D162" s="37" t="s">
        <v>26</v>
      </c>
      <c r="E162" s="81">
        <v>335029</v>
      </c>
      <c r="F162" s="82">
        <v>0</v>
      </c>
      <c r="G162" s="4"/>
      <c r="H162" s="74">
        <f t="shared" ref="H162:H168" si="37">SUM(E162*F162)</f>
        <v>0</v>
      </c>
      <c r="I162" s="29"/>
    </row>
    <row r="163" spans="1:12" s="3" customFormat="1" ht="21.6" customHeight="1" x14ac:dyDescent="0.5">
      <c r="A163" s="4"/>
      <c r="B163" s="35">
        <v>3</v>
      </c>
      <c r="C163" s="64" t="s">
        <v>128</v>
      </c>
      <c r="D163" s="37" t="s">
        <v>26</v>
      </c>
      <c r="E163" s="81">
        <v>77565</v>
      </c>
      <c r="F163" s="82">
        <v>0</v>
      </c>
      <c r="G163" s="4"/>
      <c r="H163" s="74">
        <f t="shared" si="37"/>
        <v>0</v>
      </c>
      <c r="I163" s="29"/>
      <c r="J163" s="46"/>
    </row>
    <row r="164" spans="1:12" s="3" customFormat="1" ht="21.6" customHeight="1" x14ac:dyDescent="0.5">
      <c r="A164" s="4"/>
      <c r="B164" s="35">
        <v>4</v>
      </c>
      <c r="C164" s="64" t="s">
        <v>129</v>
      </c>
      <c r="D164" s="37" t="s">
        <v>26</v>
      </c>
      <c r="E164" s="81">
        <v>70478</v>
      </c>
      <c r="F164" s="82">
        <v>0</v>
      </c>
      <c r="G164" s="4"/>
      <c r="H164" s="74">
        <f t="shared" si="37"/>
        <v>0</v>
      </c>
      <c r="I164" s="29"/>
    </row>
    <row r="165" spans="1:12" s="3" customFormat="1" ht="21.6" customHeight="1" x14ac:dyDescent="0.5">
      <c r="A165" s="4"/>
      <c r="B165" s="35">
        <v>5</v>
      </c>
      <c r="C165" s="64" t="s">
        <v>130</v>
      </c>
      <c r="D165" s="37" t="s">
        <v>26</v>
      </c>
      <c r="E165" s="81">
        <f>74836-31753</f>
        <v>43083</v>
      </c>
      <c r="F165" s="82">
        <v>0</v>
      </c>
      <c r="G165" s="4"/>
      <c r="H165" s="74">
        <f t="shared" si="37"/>
        <v>0</v>
      </c>
    </row>
    <row r="166" spans="1:12" s="3" customFormat="1" ht="21.6" customHeight="1" x14ac:dyDescent="0.5">
      <c r="A166" s="4"/>
      <c r="B166" s="35">
        <v>6</v>
      </c>
      <c r="C166" s="64" t="s">
        <v>131</v>
      </c>
      <c r="D166" s="37" t="s">
        <v>26</v>
      </c>
      <c r="E166" s="81">
        <v>5113</v>
      </c>
      <c r="F166" s="82">
        <v>0</v>
      </c>
      <c r="G166" s="4"/>
      <c r="H166" s="74">
        <f t="shared" si="37"/>
        <v>0</v>
      </c>
    </row>
    <row r="167" spans="1:12" s="3" customFormat="1" ht="21.6" customHeight="1" x14ac:dyDescent="0.5">
      <c r="A167" s="4"/>
      <c r="B167" s="35">
        <v>7</v>
      </c>
      <c r="C167" s="36" t="s">
        <v>164</v>
      </c>
      <c r="D167" s="37" t="s">
        <v>26</v>
      </c>
      <c r="E167" s="42">
        <v>31753</v>
      </c>
      <c r="F167" s="82">
        <v>0</v>
      </c>
      <c r="G167" s="4"/>
      <c r="H167" s="74">
        <f t="shared" si="37"/>
        <v>0</v>
      </c>
      <c r="I167" s="29"/>
    </row>
    <row r="168" spans="1:12" s="3" customFormat="1" ht="21.6" customHeight="1" x14ac:dyDescent="0.5">
      <c r="A168" s="4"/>
      <c r="B168" s="35">
        <v>8</v>
      </c>
      <c r="C168" s="36" t="s">
        <v>132</v>
      </c>
      <c r="D168" s="37" t="s">
        <v>82</v>
      </c>
      <c r="E168" s="42">
        <v>8185</v>
      </c>
      <c r="F168" s="82">
        <v>0</v>
      </c>
      <c r="G168" s="4"/>
      <c r="H168" s="74">
        <f t="shared" si="37"/>
        <v>0</v>
      </c>
      <c r="I168" s="29"/>
    </row>
    <row r="169" spans="1:12" s="3" customFormat="1" ht="21.6" customHeight="1" x14ac:dyDescent="0.5">
      <c r="A169" s="4"/>
      <c r="B169" s="35">
        <v>9</v>
      </c>
      <c r="C169" s="36" t="s">
        <v>56</v>
      </c>
      <c r="D169" s="37" t="s">
        <v>57</v>
      </c>
      <c r="E169" s="84">
        <v>106.67</v>
      </c>
      <c r="F169" s="82">
        <v>0</v>
      </c>
      <c r="G169" s="4"/>
      <c r="H169" s="74">
        <f>SUM(E169*F169)</f>
        <v>0</v>
      </c>
      <c r="I169" s="29"/>
      <c r="J169" s="85"/>
    </row>
    <row r="170" spans="1:12" s="3" customFormat="1" ht="21.6" customHeight="1" x14ac:dyDescent="0.5">
      <c r="A170" s="4"/>
      <c r="B170" s="35">
        <v>10</v>
      </c>
      <c r="C170" s="36" t="s">
        <v>19</v>
      </c>
      <c r="D170" s="37" t="s">
        <v>18</v>
      </c>
      <c r="E170" s="42">
        <v>1</v>
      </c>
      <c r="F170" s="82">
        <v>0</v>
      </c>
      <c r="G170" s="4"/>
      <c r="H170" s="74">
        <f>SUM(E170*F170)</f>
        <v>0</v>
      </c>
      <c r="I170" s="29"/>
    </row>
    <row r="171" spans="1:12" s="3" customFormat="1" ht="12.6" customHeight="1" x14ac:dyDescent="0.5">
      <c r="A171" s="4"/>
      <c r="B171" s="35"/>
      <c r="C171" s="36"/>
      <c r="D171" s="37"/>
      <c r="E171" s="42"/>
      <c r="F171" s="86"/>
      <c r="G171" s="4"/>
      <c r="H171" s="97"/>
      <c r="I171" s="29"/>
    </row>
    <row r="172" spans="1:12" s="34" customFormat="1" ht="18.600000000000001" customHeight="1" x14ac:dyDescent="0.45">
      <c r="A172" s="30"/>
      <c r="B172" s="111"/>
      <c r="C172" s="106"/>
      <c r="D172" s="107"/>
      <c r="E172" s="116"/>
      <c r="F172" s="114" t="s">
        <v>21</v>
      </c>
      <c r="G172" s="30"/>
      <c r="H172" s="115">
        <f>SUM(H161:H170)</f>
        <v>0</v>
      </c>
      <c r="I172" s="33"/>
    </row>
    <row r="173" spans="1:12" s="3" customFormat="1" ht="15.6" customHeight="1" x14ac:dyDescent="0.5">
      <c r="A173" s="4"/>
      <c r="E173" s="54"/>
      <c r="F173" s="73"/>
      <c r="G173" s="4"/>
      <c r="H173" s="87"/>
      <c r="I173" s="29"/>
    </row>
    <row r="174" spans="1:12" s="34" customFormat="1" ht="18.600000000000001" customHeight="1" x14ac:dyDescent="0.45">
      <c r="A174" s="30"/>
      <c r="B174" s="75" t="s">
        <v>81</v>
      </c>
      <c r="C174" s="76"/>
      <c r="D174" s="76"/>
      <c r="E174" s="77"/>
      <c r="F174" s="78"/>
      <c r="G174" s="79"/>
      <c r="H174" s="80"/>
      <c r="I174" s="33"/>
    </row>
    <row r="175" spans="1:12" s="3" customFormat="1" ht="21.6" customHeight="1" x14ac:dyDescent="0.5">
      <c r="B175" s="88">
        <v>1</v>
      </c>
      <c r="C175" s="89" t="s">
        <v>73</v>
      </c>
      <c r="D175" s="90" t="s">
        <v>17</v>
      </c>
      <c r="E175" s="91">
        <v>3320</v>
      </c>
      <c r="F175" s="82">
        <v>0</v>
      </c>
      <c r="G175" s="4"/>
      <c r="H175" s="74">
        <f>SUM(E175*F175)</f>
        <v>0</v>
      </c>
      <c r="I175" s="29"/>
    </row>
    <row r="176" spans="1:12" s="3" customFormat="1" ht="21.6" customHeight="1" x14ac:dyDescent="0.5">
      <c r="A176" s="4"/>
      <c r="B176" s="88">
        <f>B175+1</f>
        <v>2</v>
      </c>
      <c r="C176" s="89" t="s">
        <v>74</v>
      </c>
      <c r="D176" s="90" t="s">
        <v>17</v>
      </c>
      <c r="E176" s="91">
        <v>10388</v>
      </c>
      <c r="F176" s="82">
        <v>0</v>
      </c>
      <c r="G176" s="4"/>
      <c r="H176" s="74">
        <f t="shared" ref="H176:H182" si="38">SUM(E176*F176)</f>
        <v>0</v>
      </c>
      <c r="I176" s="29"/>
      <c r="L176" s="46"/>
    </row>
    <row r="177" spans="1:9" s="3" customFormat="1" ht="21.6" customHeight="1" x14ac:dyDescent="0.5">
      <c r="A177" s="4"/>
      <c r="B177" s="88">
        <f t="shared" ref="B177:B179" si="39">B176+1</f>
        <v>3</v>
      </c>
      <c r="C177" s="89" t="s">
        <v>75</v>
      </c>
      <c r="D177" s="90" t="s">
        <v>17</v>
      </c>
      <c r="E177" s="91">
        <v>9031</v>
      </c>
      <c r="F177" s="82">
        <v>0</v>
      </c>
      <c r="G177" s="4"/>
      <c r="H177" s="74">
        <f t="shared" si="38"/>
        <v>0</v>
      </c>
      <c r="I177" s="29"/>
    </row>
    <row r="178" spans="1:9" s="3" customFormat="1" ht="21.6" customHeight="1" x14ac:dyDescent="0.5">
      <c r="A178" s="4"/>
      <c r="B178" s="88">
        <f t="shared" si="39"/>
        <v>4</v>
      </c>
      <c r="C178" s="89" t="s">
        <v>76</v>
      </c>
      <c r="D178" s="90" t="s">
        <v>17</v>
      </c>
      <c r="E178" s="91">
        <v>2280</v>
      </c>
      <c r="F178" s="82">
        <v>0</v>
      </c>
      <c r="G178" s="4"/>
      <c r="H178" s="74">
        <f t="shared" si="38"/>
        <v>0</v>
      </c>
      <c r="I178" s="29"/>
    </row>
    <row r="179" spans="1:9" s="3" customFormat="1" ht="21.6" customHeight="1" x14ac:dyDescent="0.5">
      <c r="A179" s="4"/>
      <c r="B179" s="88">
        <f t="shared" si="39"/>
        <v>5</v>
      </c>
      <c r="C179" s="89" t="s">
        <v>77</v>
      </c>
      <c r="D179" s="90" t="s">
        <v>20</v>
      </c>
      <c r="E179" s="130">
        <v>18</v>
      </c>
      <c r="F179" s="82">
        <v>0</v>
      </c>
      <c r="G179" s="4"/>
      <c r="H179" s="74">
        <f t="shared" si="38"/>
        <v>0</v>
      </c>
      <c r="I179" s="29"/>
    </row>
    <row r="180" spans="1:9" s="3" customFormat="1" ht="21.6" customHeight="1" x14ac:dyDescent="0.5">
      <c r="A180" s="4"/>
      <c r="B180" s="88">
        <v>6</v>
      </c>
      <c r="C180" s="3" t="s">
        <v>146</v>
      </c>
      <c r="D180" s="90" t="s">
        <v>20</v>
      </c>
      <c r="E180" s="38">
        <v>1</v>
      </c>
      <c r="F180" s="82">
        <v>0</v>
      </c>
      <c r="G180" s="4"/>
      <c r="H180" s="74">
        <f t="shared" si="38"/>
        <v>0</v>
      </c>
    </row>
    <row r="181" spans="1:9" s="3" customFormat="1" ht="21.6" customHeight="1" x14ac:dyDescent="0.5">
      <c r="A181" s="4"/>
      <c r="B181" s="88">
        <v>7</v>
      </c>
      <c r="C181" s="3" t="s">
        <v>78</v>
      </c>
      <c r="D181" s="90" t="s">
        <v>20</v>
      </c>
      <c r="E181" s="129">
        <v>50</v>
      </c>
      <c r="F181" s="82">
        <v>0</v>
      </c>
      <c r="G181" s="4"/>
      <c r="H181" s="74">
        <f t="shared" si="38"/>
        <v>0</v>
      </c>
    </row>
    <row r="182" spans="1:9" s="3" customFormat="1" ht="21.6" customHeight="1" x14ac:dyDescent="0.5">
      <c r="A182" s="4"/>
      <c r="B182" s="88">
        <v>8</v>
      </c>
      <c r="C182" s="3" t="s">
        <v>79</v>
      </c>
      <c r="D182" s="90" t="s">
        <v>20</v>
      </c>
      <c r="E182" s="129">
        <v>59</v>
      </c>
      <c r="F182" s="82">
        <v>0</v>
      </c>
      <c r="G182" s="4"/>
      <c r="H182" s="74">
        <f t="shared" si="38"/>
        <v>0</v>
      </c>
      <c r="I182" s="29"/>
    </row>
    <row r="183" spans="1:9" s="3" customFormat="1" ht="21.6" customHeight="1" x14ac:dyDescent="0.5">
      <c r="A183" s="4"/>
      <c r="B183" s="88">
        <v>9</v>
      </c>
      <c r="C183" s="3" t="s">
        <v>121</v>
      </c>
      <c r="D183" s="90" t="s">
        <v>17</v>
      </c>
      <c r="E183" s="131">
        <v>102.49</v>
      </c>
      <c r="F183" s="82">
        <v>0</v>
      </c>
      <c r="G183" s="4"/>
      <c r="H183" s="74">
        <f t="shared" ref="H183" si="40">SUM(E183*F183)</f>
        <v>0</v>
      </c>
      <c r="I183" s="29"/>
    </row>
    <row r="184" spans="1:9" s="3" customFormat="1" ht="21.6" customHeight="1" x14ac:dyDescent="0.5">
      <c r="A184" s="4"/>
      <c r="B184" s="125">
        <v>10</v>
      </c>
      <c r="C184" s="126" t="s">
        <v>173</v>
      </c>
      <c r="D184" s="127" t="s">
        <v>20</v>
      </c>
      <c r="E184" s="129">
        <v>164</v>
      </c>
      <c r="F184" s="82">
        <v>0</v>
      </c>
      <c r="G184" s="4"/>
      <c r="H184" s="74">
        <f>SUM(E184*F184)</f>
        <v>0</v>
      </c>
      <c r="I184" s="29"/>
    </row>
    <row r="185" spans="1:9" s="3" customFormat="1" ht="12.6" customHeight="1" x14ac:dyDescent="0.5">
      <c r="A185" s="4"/>
      <c r="B185" s="88"/>
      <c r="D185" s="90"/>
      <c r="E185" s="54"/>
      <c r="F185" s="73"/>
      <c r="G185" s="4"/>
      <c r="H185" s="87"/>
      <c r="I185" s="29"/>
    </row>
    <row r="186" spans="1:9" s="34" customFormat="1" ht="18.600000000000001" customHeight="1" x14ac:dyDescent="0.45">
      <c r="A186" s="30"/>
      <c r="E186" s="117"/>
      <c r="F186" s="114" t="s">
        <v>21</v>
      </c>
      <c r="G186" s="30"/>
      <c r="H186" s="115">
        <f>SUM(H175:H184)</f>
        <v>0</v>
      </c>
      <c r="I186" s="33"/>
    </row>
    <row r="187" spans="1:9" s="3" customFormat="1" ht="15.6" customHeight="1" thickBot="1" x14ac:dyDescent="0.55000000000000004">
      <c r="A187" s="4"/>
      <c r="B187" s="35"/>
      <c r="C187" s="36"/>
      <c r="D187" s="37"/>
      <c r="E187" s="92"/>
      <c r="F187" s="73"/>
      <c r="H187" s="87"/>
      <c r="I187" s="29"/>
    </row>
    <row r="188" spans="1:9" s="34" customFormat="1" ht="18.600000000000001" customHeight="1" thickBot="1" x14ac:dyDescent="0.5">
      <c r="A188" s="30"/>
      <c r="B188" s="135" t="s">
        <v>139</v>
      </c>
      <c r="C188" s="135"/>
      <c r="D188" s="135"/>
      <c r="E188" s="135"/>
      <c r="F188" s="135"/>
      <c r="G188" s="93"/>
      <c r="H188" s="94">
        <f>SUM(H186,H172,H158,H138,H96,H81,H46)</f>
        <v>0</v>
      </c>
      <c r="I188" s="33"/>
    </row>
    <row r="189" spans="1:9" s="3" customFormat="1" ht="21.6" customHeight="1" x14ac:dyDescent="0.5">
      <c r="A189" s="4"/>
      <c r="E189" s="72"/>
      <c r="I189" s="36"/>
    </row>
    <row r="190" spans="1:9" s="34" customFormat="1" ht="18.600000000000001" customHeight="1" x14ac:dyDescent="0.45">
      <c r="A190" s="30"/>
      <c r="B190" s="75" t="s">
        <v>166</v>
      </c>
      <c r="C190" s="76"/>
      <c r="D190" s="76"/>
      <c r="E190" s="77"/>
      <c r="F190" s="78"/>
      <c r="G190" s="79"/>
      <c r="H190" s="80"/>
      <c r="I190" s="33"/>
    </row>
    <row r="191" spans="1:9" s="3" customFormat="1" ht="21.6" customHeight="1" x14ac:dyDescent="0.5">
      <c r="B191" s="88">
        <v>1</v>
      </c>
      <c r="C191" s="89" t="s">
        <v>167</v>
      </c>
      <c r="D191" s="90" t="s">
        <v>26</v>
      </c>
      <c r="E191" s="91">
        <v>31753</v>
      </c>
      <c r="F191" s="82">
        <v>0</v>
      </c>
      <c r="G191" s="4"/>
      <c r="H191" s="74">
        <f>SUM(E191*F191)</f>
        <v>0</v>
      </c>
      <c r="I191" s="29"/>
    </row>
    <row r="192" spans="1:9" s="3" customFormat="1" ht="12.6" customHeight="1" x14ac:dyDescent="0.5">
      <c r="A192" s="4"/>
      <c r="B192" s="88"/>
      <c r="D192" s="90"/>
      <c r="E192" s="54"/>
      <c r="F192" s="73"/>
      <c r="G192" s="4"/>
      <c r="H192" s="87"/>
      <c r="I192" s="29"/>
    </row>
    <row r="193" spans="1:9" s="34" customFormat="1" ht="18.600000000000001" customHeight="1" x14ac:dyDescent="0.45">
      <c r="A193" s="30"/>
      <c r="E193" s="117"/>
      <c r="F193" s="114" t="s">
        <v>172</v>
      </c>
      <c r="G193" s="30"/>
      <c r="H193" s="115">
        <f>SUM(H191)</f>
        <v>0</v>
      </c>
      <c r="I193" s="33"/>
    </row>
    <row r="194" spans="1:9" s="3" customFormat="1" ht="10.7" customHeight="1" x14ac:dyDescent="0.45">
      <c r="E194" s="72"/>
    </row>
    <row r="195" spans="1:9" s="3" customFormat="1" ht="21.5" customHeight="1" x14ac:dyDescent="0.45">
      <c r="E195" s="72"/>
    </row>
    <row r="196" spans="1:9" s="3" customFormat="1" ht="21.6" customHeight="1" x14ac:dyDescent="0.45">
      <c r="E196" s="72"/>
    </row>
    <row r="197" spans="1:9" s="3" customFormat="1" ht="21.5" customHeight="1" x14ac:dyDescent="0.45">
      <c r="E197" s="72"/>
    </row>
    <row r="198" spans="1:9" s="3" customFormat="1" ht="21.6" customHeight="1" x14ac:dyDescent="0.45">
      <c r="E198" s="72"/>
    </row>
    <row r="199" spans="1:9" s="3" customFormat="1" ht="21.6" customHeight="1" x14ac:dyDescent="0.45">
      <c r="E199" s="72"/>
    </row>
    <row r="200" spans="1:9" s="3" customFormat="1" ht="21.6" customHeight="1" x14ac:dyDescent="0.45">
      <c r="E200" s="72"/>
    </row>
    <row r="201" spans="1:9" ht="21.6" customHeight="1" x14ac:dyDescent="0.45"/>
    <row r="202" spans="1:9" ht="21.6" customHeight="1" x14ac:dyDescent="0.45"/>
    <row r="203" spans="1:9" ht="21.6" customHeight="1" x14ac:dyDescent="0.45"/>
    <row r="204" spans="1:9" ht="21.6" customHeight="1" x14ac:dyDescent="0.45"/>
    <row r="205" spans="1:9" ht="21.6" customHeight="1" x14ac:dyDescent="0.45"/>
    <row r="206" spans="1:9" ht="21.6" customHeight="1" x14ac:dyDescent="0.45"/>
    <row r="207" spans="1:9" ht="21.6" customHeight="1" x14ac:dyDescent="0.45"/>
    <row r="208" spans="1:9" ht="10.7" customHeight="1" x14ac:dyDescent="0.45"/>
    <row r="209" ht="21.6" customHeight="1" x14ac:dyDescent="0.45"/>
    <row r="211" ht="21.6" customHeight="1" x14ac:dyDescent="0.45"/>
  </sheetData>
  <sheetProtection algorithmName="SHA-512" hashValue="L2C/lMs0aWhow3A0ZFLZbMgf1qfklI96qswpb6DUn62ViXd8kJu2qbtQ9BkAoyix/QRG+5po0f9rzDah1ELuIQ==" saltValue="u6QF8aNqiGtnxufgNVDNNw==" spinCount="100000" sheet="1" objects="1" scenarios="1"/>
  <protectedRanges>
    <protectedRange password="DA9B" sqref="C73:D75 C76:E78 D51:E55 C49:E50 C84:E85 C91:E93 D86:E90 C56:E72" name="Range1_1"/>
    <protectedRange password="DA9B" sqref="C51:C55 C86:C90" name="Range1_1_1_2"/>
    <protectedRange password="DA9B" sqref="C94:E94" name="Range1_1_1"/>
  </protectedRanges>
  <mergeCells count="18">
    <mergeCell ref="G12:H12"/>
    <mergeCell ref="D9:E9"/>
    <mergeCell ref="G9:H9"/>
    <mergeCell ref="D10:E10"/>
    <mergeCell ref="D6:F6"/>
    <mergeCell ref="D7:F7"/>
    <mergeCell ref="G10:H10"/>
    <mergeCell ref="B1:H1"/>
    <mergeCell ref="B2:H2"/>
    <mergeCell ref="B3:H3"/>
    <mergeCell ref="D4:F4"/>
    <mergeCell ref="D5:H5"/>
    <mergeCell ref="B15:I15"/>
    <mergeCell ref="B16:I16"/>
    <mergeCell ref="B24:C24"/>
    <mergeCell ref="B188:F188"/>
    <mergeCell ref="B14:I14"/>
    <mergeCell ref="B22:C22"/>
  </mergeCells>
  <pageMargins left="0.5" right="0.5" top="0.5" bottom="0.75" header="0.3" footer="0.3"/>
  <pageSetup scale="73" fitToHeight="0" orientation="portrait" r:id="rId1"/>
  <headerFooter>
    <oddFooter>&amp;C&amp;"Times New Roman,Regular"&amp;10&amp;P of &amp;N&amp;R&amp;"-,Italic"&amp;8Mayfair - &amp;A - Bid Form</oddFooter>
  </headerFooter>
  <rowBreaks count="1" manualBreakCount="1">
    <brk id="17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286AC-9634-4103-8EB3-9BC5DA8BA841}">
  <sheetPr>
    <pageSetUpPr fitToPage="1"/>
  </sheetPr>
  <dimension ref="A1:K122"/>
  <sheetViews>
    <sheetView topLeftCell="A45" zoomScaleNormal="100" zoomScaleSheetLayoutView="115" workbookViewId="0">
      <selection activeCell="C49" sqref="C49"/>
    </sheetView>
  </sheetViews>
  <sheetFormatPr defaultRowHeight="14.25" x14ac:dyDescent="0.45"/>
  <cols>
    <col min="1" max="1" width="3.6640625" customWidth="1"/>
    <col min="2" max="2" width="6" customWidth="1"/>
    <col min="3" max="3" width="56.86328125" bestFit="1" customWidth="1"/>
    <col min="4" max="4" width="6" customWidth="1"/>
    <col min="5" max="5" width="12" style="1" customWidth="1"/>
    <col min="6" max="6" width="20.33203125" customWidth="1"/>
    <col min="7" max="7" width="2" customWidth="1"/>
    <col min="8" max="8" width="20.6640625" customWidth="1"/>
    <col min="9" max="9" width="3.6640625" customWidth="1"/>
  </cols>
  <sheetData>
    <row r="1" spans="1:9" s="3" customFormat="1" ht="26.65" x14ac:dyDescent="0.85">
      <c r="A1" s="2"/>
      <c r="B1" s="138" t="s">
        <v>143</v>
      </c>
      <c r="C1" s="138"/>
      <c r="D1" s="138"/>
      <c r="E1" s="138"/>
      <c r="F1" s="138"/>
      <c r="G1" s="138"/>
      <c r="H1" s="138"/>
      <c r="I1" s="2"/>
    </row>
    <row r="2" spans="1:9" s="3" customFormat="1" ht="26.65" x14ac:dyDescent="0.85">
      <c r="A2" s="2"/>
      <c r="B2" s="138" t="s">
        <v>48</v>
      </c>
      <c r="C2" s="138"/>
      <c r="D2" s="138"/>
      <c r="E2" s="138"/>
      <c r="F2" s="138"/>
      <c r="G2" s="138"/>
      <c r="H2" s="138"/>
      <c r="I2" s="2"/>
    </row>
    <row r="3" spans="1:9" s="3" customFormat="1" ht="15.6" customHeight="1" x14ac:dyDescent="0.85">
      <c r="A3" s="2"/>
      <c r="B3" s="138"/>
      <c r="C3" s="138"/>
      <c r="D3" s="138"/>
      <c r="E3" s="138"/>
      <c r="F3" s="138"/>
      <c r="G3" s="138"/>
      <c r="H3" s="138"/>
      <c r="I3" s="2"/>
    </row>
    <row r="4" spans="1:9" s="4" customFormat="1" ht="24.6" customHeight="1" x14ac:dyDescent="0.5">
      <c r="C4" s="5" t="s">
        <v>0</v>
      </c>
      <c r="D4" s="139"/>
      <c r="E4" s="139"/>
      <c r="F4" s="139"/>
    </row>
    <row r="5" spans="1:9" s="4" customFormat="1" ht="24.6" customHeight="1" x14ac:dyDescent="0.5">
      <c r="C5" s="6" t="s">
        <v>1</v>
      </c>
      <c r="D5" s="140"/>
      <c r="E5" s="140"/>
      <c r="F5" s="140"/>
      <c r="G5" s="140"/>
      <c r="H5" s="140"/>
    </row>
    <row r="6" spans="1:9" s="4" customFormat="1" ht="24.6" customHeight="1" x14ac:dyDescent="0.5">
      <c r="C6" s="5" t="s">
        <v>2</v>
      </c>
      <c r="D6" s="145"/>
      <c r="E6" s="145"/>
      <c r="F6" s="145"/>
      <c r="G6" s="7"/>
      <c r="H6" s="7"/>
    </row>
    <row r="7" spans="1:9" s="4" customFormat="1" ht="24.6" customHeight="1" x14ac:dyDescent="0.5">
      <c r="C7" s="5" t="s">
        <v>3</v>
      </c>
      <c r="D7" s="146"/>
      <c r="E7" s="146"/>
      <c r="F7" s="146"/>
      <c r="G7" s="8"/>
      <c r="H7" s="8"/>
    </row>
    <row r="8" spans="1:9" s="4" customFormat="1" ht="15.6" customHeight="1" x14ac:dyDescent="0.5">
      <c r="C8" s="5"/>
      <c r="D8" s="9"/>
      <c r="E8" s="10"/>
      <c r="F8" s="11"/>
    </row>
    <row r="9" spans="1:9" s="4" customFormat="1" ht="21.6" customHeight="1" x14ac:dyDescent="0.5">
      <c r="C9" s="118" t="s">
        <v>86</v>
      </c>
      <c r="D9" s="148"/>
      <c r="E9" s="148"/>
      <c r="F9" s="119" t="s">
        <v>87</v>
      </c>
      <c r="G9" s="149">
        <f>SUM(H91)</f>
        <v>0</v>
      </c>
      <c r="H9" s="149"/>
    </row>
    <row r="10" spans="1:9" s="4" customFormat="1" ht="21.6" customHeight="1" x14ac:dyDescent="0.5">
      <c r="C10" s="118" t="s">
        <v>54</v>
      </c>
      <c r="D10" s="150"/>
      <c r="E10" s="150"/>
      <c r="F10" s="119"/>
      <c r="G10" s="120"/>
      <c r="H10" s="120"/>
    </row>
    <row r="11" spans="1:9" s="4" customFormat="1" ht="15.6" customHeight="1" x14ac:dyDescent="0.5">
      <c r="C11" s="118"/>
      <c r="D11" s="121"/>
      <c r="E11" s="122"/>
      <c r="F11" s="119"/>
      <c r="G11" s="120"/>
      <c r="H11" s="120"/>
    </row>
    <row r="12" spans="1:9" s="4" customFormat="1" ht="15.6" customHeight="1" x14ac:dyDescent="0.5">
      <c r="C12" s="118"/>
      <c r="D12" s="123"/>
      <c r="E12" s="124"/>
      <c r="F12" s="119"/>
      <c r="G12" s="120"/>
      <c r="H12" s="120"/>
    </row>
    <row r="13" spans="1:9" s="3" customFormat="1" ht="32" customHeight="1" x14ac:dyDescent="0.45">
      <c r="A13" s="18">
        <v>1</v>
      </c>
      <c r="B13" s="133" t="s">
        <v>4</v>
      </c>
      <c r="C13" s="136"/>
      <c r="D13" s="136"/>
      <c r="E13" s="136"/>
      <c r="F13" s="136"/>
      <c r="G13" s="136"/>
      <c r="H13" s="136"/>
      <c r="I13" s="136"/>
    </row>
    <row r="14" spans="1:9" s="3" customFormat="1" ht="30.6" customHeight="1" x14ac:dyDescent="0.45">
      <c r="A14" s="18">
        <v>2</v>
      </c>
      <c r="B14" s="133" t="s">
        <v>5</v>
      </c>
      <c r="C14" s="133"/>
      <c r="D14" s="133"/>
      <c r="E14" s="133"/>
      <c r="F14" s="133"/>
      <c r="G14" s="133"/>
      <c r="H14" s="133"/>
      <c r="I14" s="133"/>
    </row>
    <row r="15" spans="1:9" s="3" customFormat="1" ht="31.25" customHeight="1" x14ac:dyDescent="0.45">
      <c r="A15" s="18">
        <v>3</v>
      </c>
      <c r="B15" s="133" t="s">
        <v>6</v>
      </c>
      <c r="C15" s="133"/>
      <c r="D15" s="133"/>
      <c r="E15" s="133"/>
      <c r="F15" s="133"/>
      <c r="G15" s="133"/>
      <c r="H15" s="133"/>
      <c r="I15" s="133"/>
    </row>
    <row r="16" spans="1:9" s="3" customFormat="1" ht="17.25" customHeight="1" x14ac:dyDescent="0.45">
      <c r="A16" s="19"/>
      <c r="B16" s="20"/>
      <c r="C16" s="20"/>
      <c r="D16" s="20"/>
      <c r="E16" s="21"/>
      <c r="F16" s="20"/>
      <c r="G16" s="20"/>
      <c r="H16" s="20"/>
      <c r="I16" s="20"/>
    </row>
    <row r="17" spans="1:9" s="3" customFormat="1" ht="18.600000000000001" customHeight="1" x14ac:dyDescent="0.5">
      <c r="A17" s="4"/>
      <c r="B17" s="4"/>
      <c r="C17" s="5" t="s">
        <v>7</v>
      </c>
      <c r="D17" s="7"/>
      <c r="E17" s="22"/>
      <c r="F17" s="7"/>
      <c r="G17" s="7"/>
      <c r="H17" s="7"/>
      <c r="I17" s="4"/>
    </row>
    <row r="18" spans="1:9" s="3" customFormat="1" ht="18.600000000000001" customHeight="1" x14ac:dyDescent="0.5">
      <c r="A18" s="4"/>
      <c r="B18" s="4"/>
      <c r="C18" s="4"/>
      <c r="D18" s="23" t="s">
        <v>8</v>
      </c>
      <c r="E18" s="24"/>
      <c r="F18" s="23"/>
      <c r="G18" s="4"/>
      <c r="H18" s="4"/>
      <c r="I18" s="4"/>
    </row>
    <row r="19" spans="1:9" s="3" customFormat="1" ht="32" customHeight="1" x14ac:dyDescent="0.5">
      <c r="A19" s="4"/>
      <c r="B19" s="4"/>
      <c r="C19" s="5" t="s">
        <v>7</v>
      </c>
      <c r="D19" s="7" t="s">
        <v>9</v>
      </c>
      <c r="E19" s="22"/>
      <c r="F19" s="7"/>
      <c r="G19" s="7"/>
      <c r="H19" s="7"/>
      <c r="I19" s="4"/>
    </row>
    <row r="20" spans="1:9" s="3" customFormat="1" ht="18.600000000000001" customHeight="1" x14ac:dyDescent="0.5">
      <c r="A20" s="4"/>
      <c r="B20" s="4"/>
      <c r="C20" s="4"/>
      <c r="D20" s="4" t="s">
        <v>8</v>
      </c>
      <c r="E20" s="25"/>
      <c r="F20" s="4"/>
      <c r="G20" s="4"/>
      <c r="H20" s="4"/>
      <c r="I20" s="4"/>
    </row>
    <row r="21" spans="1:9" s="3" customFormat="1" ht="23" customHeight="1" x14ac:dyDescent="0.55000000000000004">
      <c r="A21" s="4"/>
      <c r="B21" s="137"/>
      <c r="C21" s="137"/>
      <c r="D21" s="4"/>
      <c r="E21" s="25"/>
      <c r="F21" s="4"/>
      <c r="G21" s="4"/>
      <c r="H21" s="4"/>
      <c r="I21" s="4"/>
    </row>
    <row r="22" spans="1:9" s="3" customFormat="1" ht="28.9" x14ac:dyDescent="0.5">
      <c r="A22" s="4"/>
      <c r="B22" s="28" t="s">
        <v>171</v>
      </c>
      <c r="C22" s="26" t="s">
        <v>10</v>
      </c>
      <c r="D22" s="26" t="s">
        <v>11</v>
      </c>
      <c r="E22" s="27" t="s">
        <v>12</v>
      </c>
      <c r="F22" s="28" t="s">
        <v>13</v>
      </c>
      <c r="G22" s="26"/>
      <c r="H22" s="26" t="s">
        <v>14</v>
      </c>
      <c r="I22" s="29"/>
    </row>
    <row r="23" spans="1:9" s="34" customFormat="1" ht="18.600000000000001" customHeight="1" x14ac:dyDescent="0.45">
      <c r="A23" s="30"/>
      <c r="B23" s="134" t="s">
        <v>41</v>
      </c>
      <c r="C23" s="134"/>
      <c r="D23" s="31"/>
      <c r="E23" s="32"/>
      <c r="F23" s="31"/>
      <c r="G23" s="31"/>
      <c r="H23" s="31"/>
      <c r="I23" s="33"/>
    </row>
    <row r="24" spans="1:9" s="3" customFormat="1" ht="21.6" customHeight="1" x14ac:dyDescent="0.5">
      <c r="A24" s="4"/>
      <c r="B24" s="35">
        <v>1</v>
      </c>
      <c r="C24" s="36" t="s">
        <v>93</v>
      </c>
      <c r="D24" s="37"/>
      <c r="E24" s="42"/>
      <c r="F24" s="39"/>
      <c r="G24" s="36"/>
      <c r="H24" s="40"/>
      <c r="I24" s="29"/>
    </row>
    <row r="25" spans="1:9" s="3" customFormat="1" ht="21.6" customHeight="1" x14ac:dyDescent="0.5">
      <c r="A25" s="4"/>
      <c r="B25" s="35"/>
      <c r="C25" s="41" t="s">
        <v>94</v>
      </c>
      <c r="D25" s="37" t="s">
        <v>15</v>
      </c>
      <c r="E25" s="42">
        <v>9057</v>
      </c>
      <c r="F25" s="43">
        <v>0</v>
      </c>
      <c r="G25" s="36"/>
      <c r="H25" s="44">
        <f t="shared" ref="H25:H28" si="0">E25*F25</f>
        <v>0</v>
      </c>
      <c r="I25" s="29"/>
    </row>
    <row r="26" spans="1:9" s="3" customFormat="1" ht="21.6" customHeight="1" x14ac:dyDescent="0.5">
      <c r="A26" s="4"/>
      <c r="B26" s="35"/>
      <c r="C26" s="41" t="s">
        <v>90</v>
      </c>
      <c r="D26" s="37" t="s">
        <v>15</v>
      </c>
      <c r="E26" s="42">
        <v>9057</v>
      </c>
      <c r="F26" s="43">
        <v>0</v>
      </c>
      <c r="G26" s="36"/>
      <c r="H26" s="44">
        <f t="shared" si="0"/>
        <v>0</v>
      </c>
      <c r="I26" s="29"/>
    </row>
    <row r="27" spans="1:9" s="3" customFormat="1" ht="21.6" customHeight="1" x14ac:dyDescent="0.5">
      <c r="A27" s="4"/>
      <c r="B27" s="35"/>
      <c r="C27" s="41" t="s">
        <v>140</v>
      </c>
      <c r="D27" s="37" t="s">
        <v>15</v>
      </c>
      <c r="E27" s="42">
        <v>10486</v>
      </c>
      <c r="F27" s="43">
        <v>0</v>
      </c>
      <c r="G27" s="36"/>
      <c r="H27" s="44">
        <f t="shared" si="0"/>
        <v>0</v>
      </c>
      <c r="I27" s="29"/>
    </row>
    <row r="28" spans="1:9" s="3" customFormat="1" ht="21.6" customHeight="1" x14ac:dyDescent="0.5">
      <c r="A28" s="4"/>
      <c r="B28" s="35"/>
      <c r="C28" s="41" t="s">
        <v>59</v>
      </c>
      <c r="D28" s="37" t="s">
        <v>15</v>
      </c>
      <c r="E28" s="42">
        <v>10486</v>
      </c>
      <c r="F28" s="43">
        <v>0</v>
      </c>
      <c r="G28" s="36"/>
      <c r="H28" s="44">
        <f t="shared" si="0"/>
        <v>0</v>
      </c>
      <c r="I28" s="29"/>
    </row>
    <row r="29" spans="1:9" s="3" customFormat="1" ht="21.6" customHeight="1" x14ac:dyDescent="0.5">
      <c r="A29" s="4"/>
      <c r="B29" s="35">
        <v>2</v>
      </c>
      <c r="C29" s="36" t="s">
        <v>52</v>
      </c>
      <c r="D29" s="37"/>
      <c r="E29" s="45"/>
      <c r="F29" s="39"/>
      <c r="G29" s="36"/>
      <c r="H29" s="40"/>
      <c r="I29" s="29"/>
    </row>
    <row r="30" spans="1:9" s="3" customFormat="1" ht="21.6" customHeight="1" x14ac:dyDescent="0.5">
      <c r="A30" s="4"/>
      <c r="B30" s="35"/>
      <c r="C30" s="41" t="s">
        <v>64</v>
      </c>
      <c r="D30" s="37" t="s">
        <v>15</v>
      </c>
      <c r="E30" s="42">
        <v>422</v>
      </c>
      <c r="F30" s="43">
        <v>0</v>
      </c>
      <c r="G30" s="36"/>
      <c r="H30" s="44">
        <f t="shared" ref="H30:H37" si="1">E30*F30</f>
        <v>0</v>
      </c>
      <c r="I30" s="29"/>
    </row>
    <row r="31" spans="1:9" s="3" customFormat="1" ht="21.6" customHeight="1" x14ac:dyDescent="0.5">
      <c r="A31" s="4"/>
      <c r="B31" s="35"/>
      <c r="C31" s="41" t="s">
        <v>83</v>
      </c>
      <c r="D31" s="37" t="s">
        <v>15</v>
      </c>
      <c r="E31" s="42">
        <v>422</v>
      </c>
      <c r="F31" s="43">
        <v>0</v>
      </c>
      <c r="G31" s="36"/>
      <c r="H31" s="44">
        <f t="shared" si="1"/>
        <v>0</v>
      </c>
      <c r="I31" s="29"/>
    </row>
    <row r="32" spans="1:9" s="3" customFormat="1" ht="21.6" customHeight="1" x14ac:dyDescent="0.5">
      <c r="A32" s="4"/>
      <c r="B32" s="35">
        <v>3</v>
      </c>
      <c r="C32" s="36" t="s">
        <v>42</v>
      </c>
      <c r="D32" s="37" t="s">
        <v>15</v>
      </c>
      <c r="E32" s="42">
        <v>2640</v>
      </c>
      <c r="F32" s="43">
        <v>0</v>
      </c>
      <c r="G32" s="36"/>
      <c r="H32" s="44">
        <f t="shared" si="1"/>
        <v>0</v>
      </c>
      <c r="I32" s="29"/>
    </row>
    <row r="33" spans="1:9" s="3" customFormat="1" ht="21.6" customHeight="1" x14ac:dyDescent="0.5">
      <c r="A33" s="4"/>
      <c r="B33" s="35">
        <v>4</v>
      </c>
      <c r="C33" s="36" t="s">
        <v>58</v>
      </c>
      <c r="D33" s="37" t="s">
        <v>18</v>
      </c>
      <c r="E33" s="42">
        <v>1</v>
      </c>
      <c r="F33" s="43">
        <v>0</v>
      </c>
      <c r="G33" s="36"/>
      <c r="H33" s="44">
        <f t="shared" si="1"/>
        <v>0</v>
      </c>
      <c r="I33" s="29"/>
    </row>
    <row r="34" spans="1:9" s="3" customFormat="1" ht="21.6" customHeight="1" x14ac:dyDescent="0.5">
      <c r="A34" s="4"/>
      <c r="B34" s="35">
        <v>5</v>
      </c>
      <c r="C34" s="36" t="s">
        <v>16</v>
      </c>
      <c r="D34" s="37" t="s">
        <v>17</v>
      </c>
      <c r="E34" s="42">
        <v>3641</v>
      </c>
      <c r="F34" s="43">
        <v>0</v>
      </c>
      <c r="G34" s="36"/>
      <c r="H34" s="44">
        <f t="shared" si="1"/>
        <v>0</v>
      </c>
      <c r="I34" s="29"/>
    </row>
    <row r="35" spans="1:9" s="3" customFormat="1" ht="21.6" customHeight="1" x14ac:dyDescent="0.5">
      <c r="A35" s="4"/>
      <c r="B35" s="35">
        <v>6</v>
      </c>
      <c r="C35" s="36" t="s">
        <v>43</v>
      </c>
      <c r="D35" s="37" t="s">
        <v>20</v>
      </c>
      <c r="E35" s="42">
        <v>3</v>
      </c>
      <c r="F35" s="43">
        <v>0</v>
      </c>
      <c r="G35" s="36"/>
      <c r="H35" s="44">
        <f t="shared" si="1"/>
        <v>0</v>
      </c>
      <c r="I35" s="29"/>
    </row>
    <row r="36" spans="1:9" s="3" customFormat="1" ht="21.6" customHeight="1" x14ac:dyDescent="0.5">
      <c r="A36" s="4"/>
      <c r="B36" s="35">
        <v>7</v>
      </c>
      <c r="C36" s="36" t="s">
        <v>44</v>
      </c>
      <c r="D36" s="37" t="s">
        <v>15</v>
      </c>
      <c r="E36" s="42">
        <v>1277</v>
      </c>
      <c r="F36" s="43">
        <v>0</v>
      </c>
      <c r="G36" s="36"/>
      <c r="H36" s="44">
        <f t="shared" si="1"/>
        <v>0</v>
      </c>
      <c r="I36" s="29"/>
    </row>
    <row r="37" spans="1:9" s="3" customFormat="1" ht="21.6" customHeight="1" x14ac:dyDescent="0.5">
      <c r="A37" s="4"/>
      <c r="B37" s="35">
        <v>8</v>
      </c>
      <c r="C37" s="36" t="s">
        <v>32</v>
      </c>
      <c r="D37" s="37" t="s">
        <v>17</v>
      </c>
      <c r="E37" s="38">
        <v>38</v>
      </c>
      <c r="F37" s="43">
        <v>0</v>
      </c>
      <c r="G37" s="36"/>
      <c r="H37" s="44">
        <f t="shared" si="1"/>
        <v>0</v>
      </c>
      <c r="I37" s="29"/>
    </row>
    <row r="38" spans="1:9" s="3" customFormat="1" ht="12.6" customHeight="1" x14ac:dyDescent="0.5">
      <c r="A38" s="4"/>
      <c r="B38" s="35"/>
      <c r="C38" s="36"/>
      <c r="D38" s="37"/>
      <c r="E38" s="38"/>
      <c r="F38" s="39"/>
      <c r="G38" s="36"/>
      <c r="H38" s="40"/>
      <c r="I38" s="29"/>
    </row>
    <row r="39" spans="1:9" s="34" customFormat="1" ht="18.600000000000001" customHeight="1" x14ac:dyDescent="0.45">
      <c r="A39" s="30"/>
      <c r="B39" s="105"/>
      <c r="C39" s="106"/>
      <c r="D39" s="107"/>
      <c r="E39" s="108"/>
      <c r="F39" s="109" t="s">
        <v>21</v>
      </c>
      <c r="G39" s="106"/>
      <c r="H39" s="110">
        <f>SUM(H25:H37)</f>
        <v>0</v>
      </c>
      <c r="I39" s="33"/>
    </row>
    <row r="40" spans="1:9" s="3" customFormat="1" ht="15.6" customHeight="1" x14ac:dyDescent="0.5">
      <c r="A40" s="4"/>
      <c r="B40" s="37"/>
      <c r="C40" s="36"/>
      <c r="D40" s="36"/>
      <c r="E40" s="38"/>
      <c r="F40" s="47"/>
      <c r="G40" s="36"/>
      <c r="H40" s="40"/>
      <c r="I40" s="29"/>
    </row>
    <row r="41" spans="1:9" s="34" customFormat="1" ht="18.600000000000001" customHeight="1" x14ac:dyDescent="0.45">
      <c r="A41" s="30"/>
      <c r="B41" s="48" t="s">
        <v>40</v>
      </c>
      <c r="C41" s="31"/>
      <c r="D41" s="31"/>
      <c r="E41" s="49"/>
      <c r="F41" s="50"/>
      <c r="G41" s="31"/>
      <c r="H41" s="50"/>
      <c r="I41" s="33"/>
    </row>
    <row r="42" spans="1:9" s="3" customFormat="1" ht="21.6" customHeight="1" x14ac:dyDescent="0.5">
      <c r="A42" s="4"/>
      <c r="B42" s="35">
        <v>1</v>
      </c>
      <c r="C42" s="3" t="s">
        <v>72</v>
      </c>
      <c r="D42" s="37" t="s">
        <v>20</v>
      </c>
      <c r="E42" s="51">
        <v>3</v>
      </c>
      <c r="F42" s="43">
        <v>0</v>
      </c>
      <c r="G42" s="36"/>
      <c r="H42" s="44">
        <f t="shared" ref="H42" si="2">E42*F42</f>
        <v>0</v>
      </c>
      <c r="I42" s="29"/>
    </row>
    <row r="43" spans="1:9" s="3" customFormat="1" ht="21.6" customHeight="1" x14ac:dyDescent="0.5">
      <c r="A43" s="4"/>
      <c r="B43" s="35">
        <v>2</v>
      </c>
      <c r="C43" s="36" t="s">
        <v>27</v>
      </c>
      <c r="D43" s="37"/>
      <c r="E43" s="52"/>
      <c r="I43" s="29"/>
    </row>
    <row r="44" spans="1:9" s="3" customFormat="1" ht="21.6" customHeight="1" x14ac:dyDescent="0.5">
      <c r="A44" s="4"/>
      <c r="B44" s="35"/>
      <c r="C44" s="41" t="s">
        <v>102</v>
      </c>
      <c r="D44" s="37" t="s">
        <v>20</v>
      </c>
      <c r="E44" s="38">
        <v>2</v>
      </c>
      <c r="F44" s="43">
        <v>0</v>
      </c>
      <c r="G44" s="36"/>
      <c r="H44" s="44">
        <f t="shared" ref="H44:H50" si="3">E44*F44</f>
        <v>0</v>
      </c>
      <c r="I44" s="29"/>
    </row>
    <row r="45" spans="1:9" s="3" customFormat="1" ht="21.6" customHeight="1" x14ac:dyDescent="0.5">
      <c r="A45" s="4"/>
      <c r="B45" s="35"/>
      <c r="C45" s="41" t="s">
        <v>108</v>
      </c>
      <c r="D45" s="37" t="s">
        <v>20</v>
      </c>
      <c r="E45" s="38">
        <v>1</v>
      </c>
      <c r="F45" s="43">
        <v>0</v>
      </c>
      <c r="G45" s="36"/>
      <c r="H45" s="44">
        <f t="shared" si="3"/>
        <v>0</v>
      </c>
      <c r="I45" s="29"/>
    </row>
    <row r="46" spans="1:9" s="3" customFormat="1" ht="21.6" customHeight="1" x14ac:dyDescent="0.5">
      <c r="A46" s="4"/>
      <c r="B46" s="35"/>
      <c r="C46" s="41" t="s">
        <v>109</v>
      </c>
      <c r="D46" s="37" t="s">
        <v>20</v>
      </c>
      <c r="E46" s="38">
        <v>1</v>
      </c>
      <c r="F46" s="43">
        <v>0</v>
      </c>
      <c r="G46" s="36"/>
      <c r="H46" s="44">
        <f t="shared" si="3"/>
        <v>0</v>
      </c>
      <c r="I46" s="29"/>
    </row>
    <row r="47" spans="1:9" s="3" customFormat="1" ht="21.6" customHeight="1" x14ac:dyDescent="0.5">
      <c r="A47" s="4"/>
      <c r="B47" s="35">
        <v>3</v>
      </c>
      <c r="C47" s="36" t="s">
        <v>33</v>
      </c>
      <c r="D47" s="37" t="s">
        <v>17</v>
      </c>
      <c r="E47" s="54">
        <v>38.26</v>
      </c>
      <c r="F47" s="43">
        <v>0</v>
      </c>
      <c r="G47" s="36"/>
      <c r="H47" s="44">
        <f t="shared" si="3"/>
        <v>0</v>
      </c>
      <c r="I47" s="29"/>
    </row>
    <row r="48" spans="1:9" s="3" customFormat="1" ht="21.6" customHeight="1" x14ac:dyDescent="0.5">
      <c r="A48" s="4"/>
      <c r="B48" s="35">
        <v>4</v>
      </c>
      <c r="C48" s="36" t="s">
        <v>47</v>
      </c>
      <c r="D48" s="37" t="s">
        <v>17</v>
      </c>
      <c r="E48" s="54">
        <v>340.81</v>
      </c>
      <c r="F48" s="43">
        <v>0</v>
      </c>
      <c r="G48" s="36"/>
      <c r="H48" s="44">
        <f t="shared" si="3"/>
        <v>0</v>
      </c>
      <c r="I48" s="29"/>
    </row>
    <row r="49" spans="1:11" s="3" customFormat="1" ht="21.6" customHeight="1" x14ac:dyDescent="0.5">
      <c r="A49" s="4"/>
      <c r="B49" s="35">
        <v>5</v>
      </c>
      <c r="C49" s="36" t="s">
        <v>96</v>
      </c>
      <c r="D49" s="37" t="s">
        <v>17</v>
      </c>
      <c r="E49" s="54">
        <v>321.05</v>
      </c>
      <c r="F49" s="43">
        <v>0</v>
      </c>
      <c r="G49" s="36"/>
      <c r="H49" s="44">
        <f t="shared" si="3"/>
        <v>0</v>
      </c>
      <c r="I49" s="29"/>
    </row>
    <row r="50" spans="1:11" s="3" customFormat="1" ht="21.6" customHeight="1" x14ac:dyDescent="0.5">
      <c r="A50" s="4"/>
      <c r="B50" s="35">
        <v>6</v>
      </c>
      <c r="C50" s="36" t="s">
        <v>25</v>
      </c>
      <c r="D50" s="37" t="s">
        <v>17</v>
      </c>
      <c r="E50" s="54">
        <v>771.09</v>
      </c>
      <c r="F50" s="43">
        <v>0</v>
      </c>
      <c r="G50" s="36"/>
      <c r="H50" s="44">
        <f t="shared" si="3"/>
        <v>0</v>
      </c>
      <c r="I50" s="29"/>
      <c r="J50" s="55"/>
      <c r="K50" s="55"/>
    </row>
    <row r="51" spans="1:11" s="3" customFormat="1" ht="12.6" customHeight="1" x14ac:dyDescent="0.5">
      <c r="A51" s="4"/>
      <c r="B51" s="35"/>
      <c r="C51" s="36"/>
      <c r="D51" s="37"/>
      <c r="E51" s="52"/>
      <c r="F51" s="47"/>
      <c r="G51" s="36"/>
      <c r="H51" s="40"/>
      <c r="I51" s="29"/>
    </row>
    <row r="52" spans="1:11" s="34" customFormat="1" ht="18.600000000000001" customHeight="1" x14ac:dyDescent="0.45">
      <c r="A52" s="30"/>
      <c r="B52" s="111"/>
      <c r="C52" s="106"/>
      <c r="D52" s="107"/>
      <c r="E52" s="112"/>
      <c r="F52" s="109" t="s">
        <v>21</v>
      </c>
      <c r="G52" s="106"/>
      <c r="H52" s="110">
        <f>SUM(H42:H50)</f>
        <v>0</v>
      </c>
      <c r="I52" s="33"/>
    </row>
    <row r="53" spans="1:11" s="3" customFormat="1" ht="15.6" customHeight="1" x14ac:dyDescent="0.5">
      <c r="A53" s="4"/>
      <c r="B53" s="37"/>
      <c r="C53" s="36"/>
      <c r="D53" s="37"/>
      <c r="E53" s="38"/>
      <c r="F53" s="47"/>
      <c r="G53" s="36"/>
      <c r="H53" s="40"/>
      <c r="I53" s="29"/>
    </row>
    <row r="54" spans="1:11" s="34" customFormat="1" ht="18.600000000000001" customHeight="1" x14ac:dyDescent="0.45">
      <c r="A54" s="30"/>
      <c r="B54" s="59" t="s">
        <v>39</v>
      </c>
      <c r="C54" s="60"/>
      <c r="D54" s="60"/>
      <c r="E54" s="49"/>
      <c r="F54" s="61"/>
      <c r="G54" s="62"/>
      <c r="H54" s="50"/>
      <c r="I54" s="33"/>
    </row>
    <row r="55" spans="1:11" s="3" customFormat="1" ht="21.6" customHeight="1" x14ac:dyDescent="0.5">
      <c r="A55" s="4"/>
      <c r="B55" s="35">
        <v>1</v>
      </c>
      <c r="C55" s="36" t="s">
        <v>65</v>
      </c>
      <c r="D55" s="37" t="s">
        <v>17</v>
      </c>
      <c r="E55" s="38">
        <v>1981</v>
      </c>
      <c r="F55" s="43">
        <v>0</v>
      </c>
      <c r="G55" s="29"/>
      <c r="H55" s="44">
        <f t="shared" ref="H55:H62" si="4">E55*F55</f>
        <v>0</v>
      </c>
      <c r="I55" s="29"/>
    </row>
    <row r="56" spans="1:11" s="3" customFormat="1" ht="21.6" customHeight="1" x14ac:dyDescent="0.5">
      <c r="A56" s="4"/>
      <c r="B56" s="35">
        <v>2</v>
      </c>
      <c r="C56" s="64" t="s">
        <v>66</v>
      </c>
      <c r="D56" s="37" t="s">
        <v>20</v>
      </c>
      <c r="E56" s="38">
        <v>3</v>
      </c>
      <c r="F56" s="43">
        <v>0</v>
      </c>
      <c r="G56" s="29"/>
      <c r="H56" s="44">
        <f t="shared" si="4"/>
        <v>0</v>
      </c>
      <c r="I56" s="29"/>
    </row>
    <row r="57" spans="1:11" s="3" customFormat="1" ht="21.6" customHeight="1" x14ac:dyDescent="0.5">
      <c r="A57" s="4"/>
      <c r="B57" s="35">
        <v>3</v>
      </c>
      <c r="C57" s="64" t="s">
        <v>22</v>
      </c>
      <c r="D57" s="37" t="s">
        <v>20</v>
      </c>
      <c r="E57" s="38">
        <v>4</v>
      </c>
      <c r="F57" s="43">
        <v>0</v>
      </c>
      <c r="G57" s="29"/>
      <c r="H57" s="44">
        <f t="shared" si="4"/>
        <v>0</v>
      </c>
      <c r="I57" s="29"/>
    </row>
    <row r="58" spans="1:11" s="3" customFormat="1" ht="21.6" customHeight="1" x14ac:dyDescent="0.5">
      <c r="A58" s="4"/>
      <c r="B58" s="35">
        <v>4</v>
      </c>
      <c r="C58" s="36" t="s">
        <v>37</v>
      </c>
      <c r="D58" s="37" t="s">
        <v>18</v>
      </c>
      <c r="E58" s="38">
        <v>1</v>
      </c>
      <c r="F58" s="43">
        <v>0</v>
      </c>
      <c r="G58" s="29"/>
      <c r="H58" s="44">
        <f t="shared" si="4"/>
        <v>0</v>
      </c>
      <c r="I58" s="29"/>
    </row>
    <row r="59" spans="1:11" s="3" customFormat="1" ht="21.6" customHeight="1" x14ac:dyDescent="0.5">
      <c r="A59" s="4"/>
      <c r="B59" s="35">
        <v>5</v>
      </c>
      <c r="C59" s="36" t="s">
        <v>23</v>
      </c>
      <c r="D59" s="37" t="s">
        <v>38</v>
      </c>
      <c r="E59" s="54">
        <v>2.46</v>
      </c>
      <c r="F59" s="43">
        <v>0</v>
      </c>
      <c r="G59" s="29"/>
      <c r="H59" s="44">
        <f t="shared" si="4"/>
        <v>0</v>
      </c>
      <c r="I59" s="29"/>
    </row>
    <row r="60" spans="1:11" s="3" customFormat="1" ht="21.6" customHeight="1" x14ac:dyDescent="0.5">
      <c r="A60" s="4"/>
      <c r="B60" s="35">
        <v>6</v>
      </c>
      <c r="C60" s="36" t="s">
        <v>24</v>
      </c>
      <c r="D60" s="37" t="s">
        <v>18</v>
      </c>
      <c r="E60" s="38">
        <v>1</v>
      </c>
      <c r="F60" s="43">
        <v>0</v>
      </c>
      <c r="G60" s="29"/>
      <c r="H60" s="44">
        <f t="shared" si="4"/>
        <v>0</v>
      </c>
      <c r="I60" s="29"/>
    </row>
    <row r="61" spans="1:11" s="3" customFormat="1" ht="21.6" customHeight="1" x14ac:dyDescent="0.5">
      <c r="A61" s="4"/>
      <c r="B61" s="35">
        <v>7</v>
      </c>
      <c r="C61" s="36" t="s">
        <v>70</v>
      </c>
      <c r="D61" s="37" t="s">
        <v>20</v>
      </c>
      <c r="E61" s="38">
        <v>1</v>
      </c>
      <c r="F61" s="43">
        <v>0</v>
      </c>
      <c r="G61" s="29"/>
      <c r="H61" s="44">
        <f t="shared" si="4"/>
        <v>0</v>
      </c>
      <c r="I61" s="29"/>
    </row>
    <row r="62" spans="1:11" s="3" customFormat="1" ht="21.6" customHeight="1" x14ac:dyDescent="0.5">
      <c r="A62" s="4"/>
      <c r="B62" s="35">
        <v>8</v>
      </c>
      <c r="C62" s="36" t="s">
        <v>71</v>
      </c>
      <c r="D62" s="37" t="s">
        <v>20</v>
      </c>
      <c r="E62" s="38">
        <v>1</v>
      </c>
      <c r="F62" s="43">
        <v>0</v>
      </c>
      <c r="G62" s="29"/>
      <c r="H62" s="44">
        <f t="shared" si="4"/>
        <v>0</v>
      </c>
      <c r="I62" s="29"/>
    </row>
    <row r="63" spans="1:11" s="3" customFormat="1" ht="21.6" customHeight="1" x14ac:dyDescent="0.5">
      <c r="A63" s="4"/>
      <c r="B63" s="35">
        <v>10</v>
      </c>
      <c r="C63" s="36" t="s">
        <v>25</v>
      </c>
      <c r="D63" s="37" t="s">
        <v>17</v>
      </c>
      <c r="E63" s="38">
        <v>1981</v>
      </c>
      <c r="F63" s="43">
        <v>0</v>
      </c>
      <c r="G63" s="29"/>
      <c r="H63" s="44">
        <f t="shared" ref="H63:H65" si="5">E63*F63</f>
        <v>0</v>
      </c>
      <c r="I63" s="29"/>
    </row>
    <row r="64" spans="1:11" s="3" customFormat="1" ht="21.6" customHeight="1" x14ac:dyDescent="0.5">
      <c r="A64" s="4"/>
      <c r="B64" s="125">
        <v>11</v>
      </c>
      <c r="C64" s="126" t="s">
        <v>177</v>
      </c>
      <c r="D64" s="127" t="s">
        <v>17</v>
      </c>
      <c r="E64" s="129">
        <v>2</v>
      </c>
      <c r="F64" s="43">
        <v>0</v>
      </c>
      <c r="G64" s="29"/>
      <c r="H64" s="44">
        <f t="shared" ref="H64" si="6">E64*F64</f>
        <v>0</v>
      </c>
      <c r="I64" s="29"/>
    </row>
    <row r="65" spans="1:9" s="3" customFormat="1" ht="21.6" customHeight="1" x14ac:dyDescent="0.5">
      <c r="A65" s="4"/>
      <c r="B65" s="125">
        <v>12</v>
      </c>
      <c r="C65" s="126" t="s">
        <v>174</v>
      </c>
      <c r="D65" s="127" t="s">
        <v>17</v>
      </c>
      <c r="E65" s="128">
        <v>100</v>
      </c>
      <c r="F65" s="82">
        <v>0</v>
      </c>
      <c r="G65" s="4"/>
      <c r="H65" s="74">
        <f t="shared" si="5"/>
        <v>0</v>
      </c>
      <c r="I65" s="29"/>
    </row>
    <row r="66" spans="1:9" s="3" customFormat="1" ht="21.6" customHeight="1" x14ac:dyDescent="0.5">
      <c r="A66" s="4"/>
      <c r="B66" s="125">
        <v>13</v>
      </c>
      <c r="C66" s="126" t="s">
        <v>175</v>
      </c>
      <c r="D66" s="127" t="s">
        <v>20</v>
      </c>
      <c r="E66" s="128">
        <v>2</v>
      </c>
      <c r="F66" s="82">
        <v>0</v>
      </c>
      <c r="G66" s="4"/>
      <c r="H66" s="74">
        <f t="shared" ref="H66" si="7">E66*F66</f>
        <v>0</v>
      </c>
      <c r="I66" s="29"/>
    </row>
    <row r="67" spans="1:9" s="3" customFormat="1" ht="21.6" customHeight="1" x14ac:dyDescent="0.5">
      <c r="A67" s="4"/>
      <c r="B67" s="125">
        <v>14</v>
      </c>
      <c r="C67" s="126" t="s">
        <v>176</v>
      </c>
      <c r="D67" s="127" t="s">
        <v>17</v>
      </c>
      <c r="E67" s="128">
        <v>646</v>
      </c>
      <c r="F67" s="82">
        <v>0</v>
      </c>
      <c r="G67" s="4"/>
      <c r="H67" s="74">
        <f t="shared" ref="H67" si="8">E67*F67</f>
        <v>0</v>
      </c>
      <c r="I67" s="29"/>
    </row>
    <row r="68" spans="1:9" s="3" customFormat="1" ht="12.6" customHeight="1" x14ac:dyDescent="0.5">
      <c r="A68" s="4"/>
      <c r="B68" s="35"/>
      <c r="C68" s="36"/>
      <c r="D68" s="37"/>
      <c r="E68" s="71"/>
      <c r="F68" s="40"/>
      <c r="G68" s="29"/>
      <c r="H68" s="40"/>
      <c r="I68" s="29"/>
    </row>
    <row r="69" spans="1:9" s="34" customFormat="1" ht="18.600000000000001" customHeight="1" x14ac:dyDescent="0.45">
      <c r="A69" s="30"/>
      <c r="B69" s="106"/>
      <c r="C69" s="106"/>
      <c r="D69" s="106"/>
      <c r="E69" s="113"/>
      <c r="F69" s="114" t="s">
        <v>21</v>
      </c>
      <c r="G69" s="30"/>
      <c r="H69" s="115">
        <f>SUM(H55:H67)</f>
        <v>0</v>
      </c>
      <c r="I69" s="33"/>
    </row>
    <row r="70" spans="1:9" s="3" customFormat="1" ht="15.6" customHeight="1" x14ac:dyDescent="0.5">
      <c r="A70" s="4"/>
      <c r="E70" s="72"/>
      <c r="I70" s="29"/>
    </row>
    <row r="71" spans="1:9" s="34" customFormat="1" ht="18.600000000000001" customHeight="1" x14ac:dyDescent="0.45">
      <c r="A71" s="30"/>
      <c r="B71" s="75" t="s">
        <v>55</v>
      </c>
      <c r="C71" s="76"/>
      <c r="D71" s="76"/>
      <c r="E71" s="77"/>
      <c r="F71" s="78"/>
      <c r="G71" s="79"/>
      <c r="H71" s="80"/>
      <c r="I71" s="33"/>
    </row>
    <row r="72" spans="1:9" s="3" customFormat="1" ht="21.6" customHeight="1" x14ac:dyDescent="0.5">
      <c r="A72" s="4"/>
      <c r="B72" s="35">
        <v>1</v>
      </c>
      <c r="C72" s="64" t="s">
        <v>128</v>
      </c>
      <c r="D72" s="37" t="s">
        <v>26</v>
      </c>
      <c r="E72" s="81">
        <v>14165</v>
      </c>
      <c r="F72" s="82">
        <v>0</v>
      </c>
      <c r="G72" s="4"/>
      <c r="H72" s="74">
        <f t="shared" ref="H72:H73" si="9">SUM(E72*F72)</f>
        <v>0</v>
      </c>
      <c r="I72" s="29"/>
    </row>
    <row r="73" spans="1:9" s="3" customFormat="1" ht="21.6" customHeight="1" x14ac:dyDescent="0.5">
      <c r="A73" s="4"/>
      <c r="B73" s="35">
        <v>2</v>
      </c>
      <c r="C73" s="64" t="s">
        <v>129</v>
      </c>
      <c r="D73" s="37" t="s">
        <v>26</v>
      </c>
      <c r="E73" s="81">
        <v>5510</v>
      </c>
      <c r="F73" s="82">
        <v>0</v>
      </c>
      <c r="G73" s="4"/>
      <c r="H73" s="74">
        <f t="shared" si="9"/>
        <v>0</v>
      </c>
      <c r="I73" s="29"/>
    </row>
    <row r="74" spans="1:9" s="3" customFormat="1" ht="21.6" customHeight="1" x14ac:dyDescent="0.5">
      <c r="A74" s="4"/>
      <c r="B74" s="35">
        <v>3</v>
      </c>
      <c r="C74" s="64" t="s">
        <v>165</v>
      </c>
      <c r="D74" s="37" t="s">
        <v>26</v>
      </c>
      <c r="E74" s="81">
        <v>8655</v>
      </c>
      <c r="F74" s="82">
        <v>0</v>
      </c>
      <c r="G74" s="4"/>
      <c r="H74" s="74">
        <f t="shared" ref="H74" si="10">SUM(E74*F74)</f>
        <v>0</v>
      </c>
      <c r="I74" s="29"/>
    </row>
    <row r="75" spans="1:9" s="3" customFormat="1" ht="21.6" customHeight="1" x14ac:dyDescent="0.5">
      <c r="A75" s="4"/>
      <c r="B75" s="35">
        <v>4</v>
      </c>
      <c r="C75" s="36" t="s">
        <v>56</v>
      </c>
      <c r="D75" s="37" t="s">
        <v>57</v>
      </c>
      <c r="E75" s="84">
        <v>3.58</v>
      </c>
      <c r="F75" s="82">
        <v>0</v>
      </c>
      <c r="G75" s="4"/>
      <c r="H75" s="74">
        <f t="shared" ref="H75:H76" si="11">SUM(E75*F75)</f>
        <v>0</v>
      </c>
      <c r="I75" s="29"/>
    </row>
    <row r="76" spans="1:9" s="3" customFormat="1" ht="21.6" customHeight="1" x14ac:dyDescent="0.5">
      <c r="A76" s="4"/>
      <c r="B76" s="35">
        <v>5</v>
      </c>
      <c r="C76" s="36" t="s">
        <v>19</v>
      </c>
      <c r="D76" s="37" t="s">
        <v>18</v>
      </c>
      <c r="E76" s="42">
        <v>1</v>
      </c>
      <c r="F76" s="82">
        <v>0</v>
      </c>
      <c r="G76" s="4"/>
      <c r="H76" s="74">
        <f t="shared" si="11"/>
        <v>0</v>
      </c>
      <c r="I76" s="29"/>
    </row>
    <row r="77" spans="1:9" s="3" customFormat="1" ht="12.6" customHeight="1" x14ac:dyDescent="0.5">
      <c r="A77" s="4"/>
      <c r="B77" s="35"/>
      <c r="C77" s="36"/>
      <c r="D77" s="37"/>
      <c r="E77" s="42"/>
      <c r="F77" s="73"/>
      <c r="G77" s="4"/>
      <c r="H77" s="102"/>
      <c r="I77" s="29"/>
    </row>
    <row r="78" spans="1:9" s="34" customFormat="1" ht="18.600000000000001" customHeight="1" x14ac:dyDescent="0.45">
      <c r="A78" s="30"/>
      <c r="B78" s="111"/>
      <c r="C78" s="106"/>
      <c r="D78" s="107"/>
      <c r="E78" s="116"/>
      <c r="F78" s="114" t="s">
        <v>21</v>
      </c>
      <c r="G78" s="30"/>
      <c r="H78" s="115">
        <f>SUM(H72:H76)</f>
        <v>0</v>
      </c>
      <c r="I78" s="33"/>
    </row>
    <row r="79" spans="1:9" s="3" customFormat="1" ht="15.6" customHeight="1" x14ac:dyDescent="0.5">
      <c r="A79" s="4"/>
      <c r="E79" s="54"/>
      <c r="F79" s="73"/>
      <c r="G79" s="4"/>
      <c r="H79" s="87"/>
      <c r="I79" s="29"/>
    </row>
    <row r="80" spans="1:9" s="34" customFormat="1" ht="18.600000000000001" customHeight="1" x14ac:dyDescent="0.45">
      <c r="A80" s="30"/>
      <c r="B80" s="75" t="s">
        <v>81</v>
      </c>
      <c r="C80" s="76"/>
      <c r="D80" s="76"/>
      <c r="E80" s="77"/>
      <c r="F80" s="78"/>
      <c r="G80" s="79"/>
      <c r="H80" s="80"/>
      <c r="I80" s="33"/>
    </row>
    <row r="81" spans="1:10" s="3" customFormat="1" ht="21.6" customHeight="1" x14ac:dyDescent="0.5">
      <c r="B81" s="88">
        <v>1</v>
      </c>
      <c r="C81" s="89" t="s">
        <v>73</v>
      </c>
      <c r="D81" s="90" t="s">
        <v>17</v>
      </c>
      <c r="E81" s="91">
        <v>1176</v>
      </c>
      <c r="F81" s="82">
        <v>0</v>
      </c>
      <c r="G81" s="4"/>
      <c r="H81" s="74">
        <f>SUM(E81*F81)</f>
        <v>0</v>
      </c>
      <c r="I81" s="29"/>
    </row>
    <row r="82" spans="1:10" s="3" customFormat="1" ht="21.6" customHeight="1" x14ac:dyDescent="0.5">
      <c r="A82" s="4"/>
      <c r="B82" s="88">
        <v>2</v>
      </c>
      <c r="C82" s="89" t="s">
        <v>76</v>
      </c>
      <c r="D82" s="90" t="s">
        <v>17</v>
      </c>
      <c r="E82" s="91">
        <v>1781</v>
      </c>
      <c r="F82" s="82">
        <v>0</v>
      </c>
      <c r="G82" s="4"/>
      <c r="H82" s="74">
        <f t="shared" ref="H82:H86" si="12">SUM(E82*F82)</f>
        <v>0</v>
      </c>
      <c r="I82" s="29"/>
    </row>
    <row r="83" spans="1:10" s="3" customFormat="1" ht="21.6" customHeight="1" x14ac:dyDescent="0.5">
      <c r="A83" s="4"/>
      <c r="B83" s="88">
        <v>3</v>
      </c>
      <c r="C83" s="89" t="s">
        <v>77</v>
      </c>
      <c r="D83" s="90" t="s">
        <v>20</v>
      </c>
      <c r="E83" s="130">
        <v>5</v>
      </c>
      <c r="F83" s="82">
        <v>0</v>
      </c>
      <c r="G83" s="4"/>
      <c r="H83" s="74">
        <f t="shared" si="12"/>
        <v>0</v>
      </c>
      <c r="I83" s="29"/>
    </row>
    <row r="84" spans="1:10" s="3" customFormat="1" ht="21.6" customHeight="1" x14ac:dyDescent="0.5">
      <c r="A84" s="4"/>
      <c r="B84" s="88">
        <v>4</v>
      </c>
      <c r="C84" s="3" t="s">
        <v>85</v>
      </c>
      <c r="D84" s="90" t="s">
        <v>20</v>
      </c>
      <c r="E84" s="38">
        <v>2</v>
      </c>
      <c r="F84" s="82">
        <v>0</v>
      </c>
      <c r="G84" s="4"/>
      <c r="H84" s="74">
        <f t="shared" si="12"/>
        <v>0</v>
      </c>
      <c r="J84" s="46"/>
    </row>
    <row r="85" spans="1:10" s="3" customFormat="1" ht="21.6" customHeight="1" x14ac:dyDescent="0.5">
      <c r="A85" s="4"/>
      <c r="B85" s="88">
        <v>5</v>
      </c>
      <c r="C85" s="3" t="s">
        <v>78</v>
      </c>
      <c r="D85" s="90" t="s">
        <v>20</v>
      </c>
      <c r="E85" s="129">
        <v>9</v>
      </c>
      <c r="F85" s="82">
        <v>0</v>
      </c>
      <c r="G85" s="4"/>
      <c r="H85" s="74">
        <f t="shared" si="12"/>
        <v>0</v>
      </c>
    </row>
    <row r="86" spans="1:10" s="3" customFormat="1" ht="21.6" customHeight="1" x14ac:dyDescent="0.5">
      <c r="A86" s="4"/>
      <c r="B86" s="88">
        <v>6</v>
      </c>
      <c r="C86" s="3" t="s">
        <v>79</v>
      </c>
      <c r="D86" s="90" t="s">
        <v>20</v>
      </c>
      <c r="E86" s="38">
        <v>1</v>
      </c>
      <c r="F86" s="82">
        <v>0</v>
      </c>
      <c r="G86" s="4"/>
      <c r="H86" s="74">
        <f t="shared" si="12"/>
        <v>0</v>
      </c>
      <c r="I86" s="29"/>
    </row>
    <row r="87" spans="1:10" s="3" customFormat="1" ht="21.6" customHeight="1" x14ac:dyDescent="0.5">
      <c r="A87" s="4"/>
      <c r="B87" s="125">
        <v>7</v>
      </c>
      <c r="C87" s="126" t="s">
        <v>173</v>
      </c>
      <c r="D87" s="127" t="s">
        <v>20</v>
      </c>
      <c r="E87" s="129">
        <v>2</v>
      </c>
      <c r="F87" s="82">
        <v>0</v>
      </c>
      <c r="G87" s="4"/>
      <c r="H87" s="74">
        <f>SUM(E87*F87)</f>
        <v>0</v>
      </c>
      <c r="I87" s="29"/>
    </row>
    <row r="88" spans="1:10" s="3" customFormat="1" ht="12.6" customHeight="1" x14ac:dyDescent="0.5">
      <c r="A88" s="4"/>
      <c r="B88" s="88"/>
      <c r="D88" s="90"/>
      <c r="E88" s="54"/>
      <c r="F88" s="73"/>
      <c r="G88" s="4"/>
      <c r="H88" s="87"/>
      <c r="I88" s="29"/>
    </row>
    <row r="89" spans="1:10" s="34" customFormat="1" ht="18.600000000000001" customHeight="1" x14ac:dyDescent="0.45">
      <c r="A89" s="30"/>
      <c r="E89" s="117"/>
      <c r="F89" s="114" t="s">
        <v>21</v>
      </c>
      <c r="G89" s="30"/>
      <c r="H89" s="115">
        <f>SUM(H81:H87)</f>
        <v>0</v>
      </c>
      <c r="I89" s="33"/>
    </row>
    <row r="90" spans="1:10" s="3" customFormat="1" ht="15.6" customHeight="1" thickBot="1" x14ac:dyDescent="0.55000000000000004">
      <c r="A90" s="4"/>
      <c r="B90" s="35"/>
      <c r="C90" s="36"/>
      <c r="D90" s="37"/>
      <c r="E90" s="92"/>
      <c r="F90" s="73"/>
      <c r="H90" s="87"/>
      <c r="I90" s="29"/>
    </row>
    <row r="91" spans="1:10" s="34" customFormat="1" ht="18.600000000000001" customHeight="1" thickBot="1" x14ac:dyDescent="0.5">
      <c r="A91" s="30"/>
      <c r="B91" s="135" t="s">
        <v>163</v>
      </c>
      <c r="C91" s="135"/>
      <c r="D91" s="135"/>
      <c r="E91" s="135"/>
      <c r="F91" s="135"/>
      <c r="G91" s="93"/>
      <c r="H91" s="94">
        <f>SUM(H89,H78,H69,H52,H39)</f>
        <v>0</v>
      </c>
      <c r="I91" s="33"/>
    </row>
    <row r="92" spans="1:10" s="3" customFormat="1" ht="21.6" customHeight="1" x14ac:dyDescent="0.5">
      <c r="A92" s="4"/>
      <c r="E92" s="72"/>
      <c r="I92" s="36"/>
    </row>
    <row r="93" spans="1:10" s="34" customFormat="1" ht="18.600000000000001" customHeight="1" x14ac:dyDescent="0.45">
      <c r="A93" s="30"/>
      <c r="B93" s="75" t="s">
        <v>166</v>
      </c>
      <c r="C93" s="76"/>
      <c r="D93" s="76"/>
      <c r="E93" s="77"/>
      <c r="F93" s="78"/>
      <c r="G93" s="79"/>
      <c r="H93" s="80"/>
      <c r="I93" s="33"/>
    </row>
    <row r="94" spans="1:10" s="3" customFormat="1" ht="21.6" customHeight="1" x14ac:dyDescent="0.5">
      <c r="B94" s="88">
        <v>1</v>
      </c>
      <c r="C94" s="89" t="s">
        <v>167</v>
      </c>
      <c r="D94" s="90" t="s">
        <v>26</v>
      </c>
      <c r="E94" s="91">
        <v>8655</v>
      </c>
      <c r="F94" s="82">
        <v>0</v>
      </c>
      <c r="G94" s="4"/>
      <c r="H94" s="74">
        <f>SUM(E94*F94)</f>
        <v>0</v>
      </c>
      <c r="I94" s="29"/>
    </row>
    <row r="95" spans="1:10" s="3" customFormat="1" ht="12.6" customHeight="1" x14ac:dyDescent="0.5">
      <c r="A95" s="4"/>
      <c r="B95" s="88"/>
      <c r="D95" s="90"/>
      <c r="E95" s="54"/>
      <c r="F95" s="73"/>
      <c r="G95" s="4"/>
      <c r="H95" s="87"/>
      <c r="I95" s="29"/>
    </row>
    <row r="96" spans="1:10" s="34" customFormat="1" ht="18.600000000000001" customHeight="1" x14ac:dyDescent="0.45">
      <c r="A96" s="30"/>
      <c r="E96" s="117"/>
      <c r="F96" s="114" t="s">
        <v>172</v>
      </c>
      <c r="G96" s="30"/>
      <c r="H96" s="115">
        <f>SUM(H94)</f>
        <v>0</v>
      </c>
      <c r="I96" s="33"/>
    </row>
    <row r="97" spans="5:5" s="3" customFormat="1" ht="10.7" customHeight="1" x14ac:dyDescent="0.45">
      <c r="E97" s="72"/>
    </row>
    <row r="98" spans="5:5" s="3" customFormat="1" ht="21.6" customHeight="1" x14ac:dyDescent="0.45">
      <c r="E98" s="72"/>
    </row>
    <row r="99" spans="5:5" s="3" customFormat="1" ht="12.6" customHeight="1" x14ac:dyDescent="0.45">
      <c r="E99" s="72"/>
    </row>
    <row r="100" spans="5:5" s="3" customFormat="1" ht="21.5" customHeight="1" x14ac:dyDescent="0.45">
      <c r="E100" s="72"/>
    </row>
    <row r="101" spans="5:5" s="3" customFormat="1" ht="15.6" customHeight="1" x14ac:dyDescent="0.45">
      <c r="E101" s="72"/>
    </row>
    <row r="102" spans="5:5" s="3" customFormat="1" ht="15.6" customHeight="1" x14ac:dyDescent="0.45">
      <c r="E102" s="72"/>
    </row>
    <row r="103" spans="5:5" s="3" customFormat="1" ht="21.6" customHeight="1" x14ac:dyDescent="0.45">
      <c r="E103" s="72"/>
    </row>
    <row r="104" spans="5:5" s="3" customFormat="1" ht="21.6" customHeight="1" x14ac:dyDescent="0.45">
      <c r="E104" s="72"/>
    </row>
    <row r="105" spans="5:5" s="3" customFormat="1" ht="21.6" customHeight="1" x14ac:dyDescent="0.45">
      <c r="E105" s="72"/>
    </row>
    <row r="106" spans="5:5" s="3" customFormat="1" ht="21.5" customHeight="1" x14ac:dyDescent="0.45">
      <c r="E106" s="72"/>
    </row>
    <row r="107" spans="5:5" s="3" customFormat="1" ht="21.6" customHeight="1" x14ac:dyDescent="0.45">
      <c r="E107" s="72"/>
    </row>
    <row r="108" spans="5:5" s="3" customFormat="1" ht="21.5" customHeight="1" x14ac:dyDescent="0.45">
      <c r="E108" s="72"/>
    </row>
    <row r="109" spans="5:5" s="3" customFormat="1" ht="21.6" customHeight="1" x14ac:dyDescent="0.45">
      <c r="E109" s="72"/>
    </row>
    <row r="110" spans="5:5" s="3" customFormat="1" ht="21.6" customHeight="1" x14ac:dyDescent="0.45">
      <c r="E110" s="72"/>
    </row>
    <row r="111" spans="5:5" s="3" customFormat="1" ht="21.6" customHeight="1" x14ac:dyDescent="0.45">
      <c r="E111" s="72"/>
    </row>
    <row r="112" spans="5:5" s="3" customFormat="1" ht="21.6" customHeight="1" x14ac:dyDescent="0.45">
      <c r="E112" s="72"/>
    </row>
    <row r="113" spans="5:5" s="3" customFormat="1" ht="21.6" customHeight="1" x14ac:dyDescent="0.45">
      <c r="E113" s="72"/>
    </row>
    <row r="114" spans="5:5" s="3" customFormat="1" ht="21.6" customHeight="1" x14ac:dyDescent="0.45">
      <c r="E114" s="72"/>
    </row>
    <row r="115" spans="5:5" s="3" customFormat="1" ht="21.6" customHeight="1" x14ac:dyDescent="0.45">
      <c r="E115" s="72"/>
    </row>
    <row r="116" spans="5:5" s="3" customFormat="1" ht="21.6" customHeight="1" x14ac:dyDescent="0.45">
      <c r="E116" s="72"/>
    </row>
    <row r="117" spans="5:5" s="3" customFormat="1" ht="21.6" customHeight="1" x14ac:dyDescent="0.45">
      <c r="E117" s="72"/>
    </row>
    <row r="118" spans="5:5" s="3" customFormat="1" ht="21.6" customHeight="1" x14ac:dyDescent="0.45">
      <c r="E118" s="72"/>
    </row>
    <row r="119" spans="5:5" s="3" customFormat="1" ht="10.7" customHeight="1" x14ac:dyDescent="0.45">
      <c r="E119" s="72"/>
    </row>
    <row r="120" spans="5:5" s="3" customFormat="1" ht="21.6" customHeight="1" x14ac:dyDescent="0.45">
      <c r="E120" s="72"/>
    </row>
    <row r="122" spans="5:5" ht="21.6" customHeight="1" x14ac:dyDescent="0.45"/>
  </sheetData>
  <sheetProtection algorithmName="SHA-512" hashValue="05zF+wsRnDSrUYjpfhYsz401waQLPUwR5WDS5+zj2nEsRVdhxpHjRb2nOK39pyHL0bBfTkncTmuPia2bAgdT7Q==" saltValue="rvzOWaWcSgGf2SZ5JH3kWA==" spinCount="100000" sheet="1" objects="1" scenarios="1"/>
  <protectedRanges>
    <protectedRange password="DA9B" sqref="D42:E42 C43:E47 C48:D49" name="Range1_1"/>
    <protectedRange password="DA9B" sqref="C42" name="Range1_1_1_2"/>
  </protectedRanges>
  <mergeCells count="16">
    <mergeCell ref="B15:I15"/>
    <mergeCell ref="B21:C21"/>
    <mergeCell ref="B23:C23"/>
    <mergeCell ref="B91:F91"/>
    <mergeCell ref="D7:F7"/>
    <mergeCell ref="D9:E9"/>
    <mergeCell ref="G9:H9"/>
    <mergeCell ref="D10:E10"/>
    <mergeCell ref="B13:I13"/>
    <mergeCell ref="B14:I14"/>
    <mergeCell ref="D6:F6"/>
    <mergeCell ref="B1:H1"/>
    <mergeCell ref="B2:H2"/>
    <mergeCell ref="B3:H3"/>
    <mergeCell ref="D4:F4"/>
    <mergeCell ref="D5:H5"/>
  </mergeCells>
  <pageMargins left="0.5" right="0.5" top="0.5" bottom="0.5" header="0.3" footer="0.3"/>
  <pageSetup scale="72" fitToHeight="0" orientation="portrait" r:id="rId1"/>
  <headerFooter>
    <oddFooter>&amp;C&amp;"Times New Roman,Regular"&amp;10&amp;P of &amp;N&amp;R&amp;"-,Italic"&amp;8Mayfair - &amp;A - Bid Form</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Parcel E-5 24</vt:lpstr>
      <vt:lpstr>GUTHRIE TRL</vt:lpstr>
      <vt:lpstr>'GUTHRIE TRL'!Print_Area</vt:lpstr>
      <vt:lpstr>'Parcel E-5 24'!Print_Area</vt:lpstr>
      <vt:lpstr>'GUTHRIE TRL'!Print_Titles</vt:lpstr>
      <vt:lpstr>'Parcel E-5 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 Kizer @PD</dc:creator>
  <cp:lastModifiedBy>Garrett Chubb</cp:lastModifiedBy>
  <cp:lastPrinted>2025-11-07T21:56:07Z</cp:lastPrinted>
  <dcterms:created xsi:type="dcterms:W3CDTF">2020-01-09T21:48:05Z</dcterms:created>
  <dcterms:modified xsi:type="dcterms:W3CDTF">2025-11-07T23:27:51Z</dcterms:modified>
</cp:coreProperties>
</file>