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P:\300\02\44\PDF\Bid Package\Addendum 1\"/>
    </mc:Choice>
  </mc:AlternateContent>
  <xr:revisionPtr revIDLastSave="0" documentId="13_ncr:1_{E5001A4B-4822-4F94-9C83-7426986AA7E5}" xr6:coauthVersionLast="47" xr6:coauthVersionMax="47" xr10:uidLastSave="{00000000-0000-0000-0000-000000000000}"/>
  <bookViews>
    <workbookView xWindow="30612" yWindow="-36" windowWidth="30936" windowHeight="16896" xr2:uid="{A70393FE-78F3-46AB-A5E6-A2E804A45368}"/>
  </bookViews>
  <sheets>
    <sheet name="Parcel E8-U2" sheetId="2" r:id="rId1"/>
  </sheets>
  <definedNames>
    <definedName name="_xlnm.Print_Area" localSheetId="0">'Parcel E8-U2'!$A$1:$I$185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5" i="2" l="1"/>
  <c r="H89" i="2"/>
  <c r="H44" i="2"/>
  <c r="H42" i="2"/>
  <c r="H170" i="2"/>
  <c r="H169" i="2"/>
  <c r="H168" i="2"/>
  <c r="H167" i="2"/>
  <c r="H166" i="2"/>
  <c r="H163" i="2"/>
  <c r="H164" i="2"/>
  <c r="H162" i="2"/>
  <c r="H161" i="2"/>
  <c r="H181" i="2"/>
  <c r="H180" i="2"/>
  <c r="H179" i="2"/>
  <c r="H178" i="2"/>
  <c r="B178" i="2"/>
  <c r="B179" i="2" s="1"/>
  <c r="B180" i="2" s="1"/>
  <c r="B181" i="2" s="1"/>
  <c r="H177" i="2"/>
  <c r="H176" i="2"/>
  <c r="B176" i="2"/>
  <c r="H175" i="2"/>
  <c r="B162" i="2"/>
  <c r="B163" i="2" s="1"/>
  <c r="B164" i="2" s="1"/>
  <c r="B165" i="2" s="1"/>
  <c r="H156" i="2"/>
  <c r="H155" i="2"/>
  <c r="H154" i="2"/>
  <c r="H153" i="2"/>
  <c r="H152" i="2"/>
  <c r="H151" i="2"/>
  <c r="H150" i="2"/>
  <c r="H149" i="2"/>
  <c r="H147" i="2"/>
  <c r="H146" i="2"/>
  <c r="H145" i="2"/>
  <c r="H143" i="2"/>
  <c r="H142" i="2"/>
  <c r="H141" i="2"/>
  <c r="H118" i="2"/>
  <c r="H117" i="2"/>
  <c r="H115" i="2"/>
  <c r="H114" i="2"/>
  <c r="H113" i="2"/>
  <c r="H105" i="2"/>
  <c r="H104" i="2"/>
  <c r="H103" i="2"/>
  <c r="H102" i="2"/>
  <c r="H101" i="2"/>
  <c r="H100" i="2"/>
  <c r="H99" i="2"/>
  <c r="H98" i="2"/>
  <c r="H97" i="2"/>
  <c r="H96" i="2"/>
  <c r="H95" i="2"/>
  <c r="H94" i="2"/>
  <c r="H93" i="2"/>
  <c r="H92" i="2"/>
  <c r="H87" i="2"/>
  <c r="H86" i="2"/>
  <c r="H85" i="2"/>
  <c r="H82" i="2"/>
  <c r="H81" i="2"/>
  <c r="H80" i="2"/>
  <c r="H79" i="2"/>
  <c r="H78" i="2"/>
  <c r="H77" i="2"/>
  <c r="H76" i="2"/>
  <c r="H75" i="2"/>
  <c r="H74" i="2"/>
  <c r="H73" i="2"/>
  <c r="H72" i="2"/>
  <c r="H71" i="2"/>
  <c r="H65" i="2"/>
  <c r="H63" i="2"/>
  <c r="H62" i="2"/>
  <c r="H61" i="2"/>
  <c r="H60" i="2"/>
  <c r="H59" i="2"/>
  <c r="H58" i="2"/>
  <c r="H57" i="2"/>
  <c r="H56" i="2"/>
  <c r="H55" i="2"/>
  <c r="H54" i="2"/>
  <c r="H53" i="2"/>
  <c r="H52" i="2"/>
  <c r="H50" i="2"/>
  <c r="H49" i="2"/>
  <c r="H48" i="2"/>
  <c r="H47" i="2"/>
  <c r="H41" i="2"/>
  <c r="H40" i="2"/>
  <c r="H39" i="2"/>
  <c r="H38" i="2"/>
  <c r="H37" i="2"/>
  <c r="H36" i="2"/>
  <c r="H35" i="2"/>
  <c r="H33" i="2"/>
  <c r="H32" i="2"/>
  <c r="H31" i="2"/>
  <c r="H30" i="2"/>
  <c r="H28" i="2"/>
  <c r="H27" i="2"/>
  <c r="H26" i="2"/>
  <c r="E123" i="2"/>
  <c r="E124" i="2"/>
  <c r="E111" i="2"/>
  <c r="H111" i="2" s="1"/>
  <c r="E112" i="2"/>
  <c r="H112" i="2" s="1"/>
  <c r="E110" i="2"/>
  <c r="H110" i="2" s="1"/>
  <c r="H158" i="2" l="1"/>
  <c r="E129" i="2"/>
  <c r="H129" i="2" s="1"/>
  <c r="H107" i="2"/>
  <c r="H172" i="2"/>
  <c r="H183" i="2"/>
  <c r="B111" i="2"/>
  <c r="E116" i="2"/>
  <c r="H116" i="2" s="1"/>
  <c r="H120" i="2" s="1"/>
  <c r="E64" i="2"/>
  <c r="H64" i="2" s="1"/>
  <c r="H67" i="2" s="1"/>
  <c r="B112" i="2" l="1"/>
  <c r="B113" i="2" s="1"/>
  <c r="B114" i="2" s="1"/>
  <c r="B115" i="2" s="1"/>
  <c r="B116" i="2" s="1"/>
  <c r="B117" i="2" s="1"/>
  <c r="B118" i="2" s="1"/>
  <c r="B124" i="2" l="1"/>
  <c r="B125" i="2" s="1"/>
  <c r="B126" i="2" s="1"/>
  <c r="B127" i="2" s="1"/>
  <c r="B48" i="2"/>
  <c r="B49" i="2" s="1"/>
  <c r="B50" i="2" s="1"/>
  <c r="B51" i="2" s="1"/>
  <c r="B57" i="2" s="1"/>
  <c r="B29" i="2"/>
  <c r="B34" i="2" s="1"/>
  <c r="B37" i="2" s="1"/>
  <c r="B38" i="2" s="1"/>
  <c r="B39" i="2" s="1"/>
  <c r="B40" i="2" s="1"/>
  <c r="B41" i="2" s="1"/>
  <c r="H126" i="2"/>
  <c r="H125" i="2"/>
  <c r="H132" i="2"/>
  <c r="H131" i="2"/>
  <c r="H130" i="2"/>
  <c r="H128" i="2"/>
  <c r="H127" i="2"/>
  <c r="H124" i="2"/>
  <c r="H123" i="2"/>
  <c r="B128" i="2" l="1"/>
  <c r="H134" i="2"/>
  <c r="B129" i="2" l="1"/>
  <c r="B130" i="2" s="1"/>
  <c r="B131" i="2" s="1"/>
  <c r="B132" i="2" s="1"/>
  <c r="E83" i="2"/>
  <c r="E84" i="2" l="1"/>
  <c r="H84" i="2" s="1"/>
  <c r="H83" i="2"/>
  <c r="H136" i="2" l="1"/>
  <c r="B93" i="2"/>
  <c r="B94" i="2" s="1"/>
  <c r="B95" i="2" s="1"/>
  <c r="B96" i="2" s="1"/>
  <c r="B97" i="2" s="1"/>
  <c r="B98" i="2" s="1"/>
  <c r="B99" i="2" s="1"/>
  <c r="B100" i="2" s="1"/>
  <c r="B101" i="2" s="1"/>
  <c r="B77" i="2"/>
  <c r="B80" i="2" s="1"/>
  <c r="B83" i="2" s="1"/>
  <c r="B84" i="2" s="1"/>
  <c r="B85" i="2" s="1"/>
  <c r="B86" i="2" s="1"/>
  <c r="B87" i="2" s="1"/>
  <c r="B102" i="2" l="1"/>
  <c r="B103" i="2" s="1"/>
  <c r="B104" i="2" s="1"/>
  <c r="B105" i="2" s="1"/>
  <c r="G9" i="2" l="1"/>
</calcChain>
</file>

<file path=xl/sharedStrings.xml><?xml version="1.0" encoding="utf-8"?>
<sst xmlns="http://schemas.openxmlformats.org/spreadsheetml/2006/main" count="280" uniqueCount="142">
  <si>
    <t>Date</t>
  </si>
  <si>
    <t>BIDDER'S FULL NAME</t>
  </si>
  <si>
    <t>Address</t>
  </si>
  <si>
    <t>City, State, Zip</t>
  </si>
  <si>
    <t>The Undersigned proposes to furnish all labor, services, materials, tools and necessary equipment for the construction of various improvements and to perform the work required at the locations set out by the Plans and Specifications, in strict accordance with the Contract Documents.</t>
  </si>
  <si>
    <t>In submitting this Bid, it is understood that this Bid may not be altered or withdrawn for a minimum of 90 calendar days, and that the Owner has reserved the right to reject any and all Bids.</t>
  </si>
  <si>
    <t>The Undersigned certifies that this Bid is made in good faith, without collusion or connection with any other person, persons, partnership, company, firm, association, or corporation offering Bids on this work, for the following sum or prices to wit:</t>
  </si>
  <si>
    <t>SIGNATURES</t>
  </si>
  <si>
    <t xml:space="preserve">Authorized Signing Officer, Title </t>
  </si>
  <si>
    <t xml:space="preserve"> </t>
  </si>
  <si>
    <t>ITEM</t>
  </si>
  <si>
    <t>DESCRIPTION</t>
  </si>
  <si>
    <t>UNIT</t>
  </si>
  <si>
    <t>QTY</t>
  </si>
  <si>
    <t>UNIT 
PRICE</t>
  </si>
  <si>
    <t>AMOUNT</t>
  </si>
  <si>
    <t>SY</t>
  </si>
  <si>
    <t>7" Concrete Curb and Gutter</t>
  </si>
  <si>
    <t>LF</t>
  </si>
  <si>
    <t>LS</t>
  </si>
  <si>
    <t>TPDES</t>
  </si>
  <si>
    <t>EA</t>
  </si>
  <si>
    <t>SUBTOTAL</t>
  </si>
  <si>
    <t>Standard Fire Hydrant Assembly</t>
  </si>
  <si>
    <t>Ductile Iron Fittings</t>
  </si>
  <si>
    <t>Hydrostatic Testing</t>
  </si>
  <si>
    <t>Trench Excavation Protection</t>
  </si>
  <si>
    <t>CY</t>
  </si>
  <si>
    <t>Reinforced Concrete Class 'A'</t>
  </si>
  <si>
    <t>Rock Rubble</t>
  </si>
  <si>
    <t>Channel Revegetation (Hydromulch)</t>
  </si>
  <si>
    <t>Standard Manhole</t>
  </si>
  <si>
    <t>VF</t>
  </si>
  <si>
    <t>Camera Testing</t>
  </si>
  <si>
    <t>Header Curb</t>
  </si>
  <si>
    <t>24" RCP</t>
  </si>
  <si>
    <t>SANITARY SEWER IMPROVEMENTS</t>
  </si>
  <si>
    <t>8" Sanitary Sewer Pipe</t>
  </si>
  <si>
    <t>Manhole Extra Depth</t>
  </si>
  <si>
    <t>Joint Restraints</t>
  </si>
  <si>
    <t>TON</t>
  </si>
  <si>
    <t>WATER DISTRIBUTION IMPROVEMENTS</t>
  </si>
  <si>
    <t>DRAINAGE IMPROVEMENTS</t>
  </si>
  <si>
    <t>STREET IMPROVEMENTS</t>
  </si>
  <si>
    <t>Sidewalk</t>
  </si>
  <si>
    <t xml:space="preserve">Barricade Posts </t>
  </si>
  <si>
    <t>Revegetation (Hydromulch) Parkways</t>
  </si>
  <si>
    <t>6" Concrete Rip-rap</t>
  </si>
  <si>
    <t>Concrete Collars</t>
  </si>
  <si>
    <t>30" RCP</t>
  </si>
  <si>
    <t>UNIT PRICES</t>
  </si>
  <si>
    <t>Excavation (Lots)</t>
  </si>
  <si>
    <t>Embankment (Lots)</t>
  </si>
  <si>
    <t>Local A, 50' ROW</t>
  </si>
  <si>
    <t xml:space="preserve">   a. 4'-6' Depth</t>
  </si>
  <si>
    <t xml:space="preserve">   b. 6'-8' Depth</t>
  </si>
  <si>
    <t xml:space="preserve">   c. 8'-10' Depth</t>
  </si>
  <si>
    <t xml:space="preserve">   d. 10'-12' Depth</t>
  </si>
  <si>
    <t xml:space="preserve">   e. 12-14' Depth</t>
  </si>
  <si>
    <t xml:space="preserve">   f. 14'-16' Depth</t>
  </si>
  <si>
    <t>6"Lateral ( SDR-26)</t>
  </si>
  <si>
    <t>Tie to Existing Manhole</t>
  </si>
  <si>
    <t>8" PVC C-900 Class 150, CDR-(4)</t>
  </si>
  <si>
    <t>8" Gate Valve, MJ w/Valve Box</t>
  </si>
  <si>
    <t>Temporary Cul-de-sac/Turnaround, Access Road</t>
  </si>
  <si>
    <t xml:space="preserve">  a. 8" Flexible (Granular) Base</t>
  </si>
  <si>
    <t>Landlok 450 (HP-TRM) Erosion Control Mat</t>
  </si>
  <si>
    <t>Curlex Single Net Erosion Control Blanket</t>
  </si>
  <si>
    <t>Milestone #2-Final Completion (days):</t>
  </si>
  <si>
    <t>Streetlight Foundation Pad</t>
  </si>
  <si>
    <t>ELECTRICAL IMPROVEMENTS</t>
  </si>
  <si>
    <t>1~3" PVC Primary Conduit</t>
  </si>
  <si>
    <t>1~1-1/4" PVC Streetlight Conduit</t>
  </si>
  <si>
    <t>Primary Pull Box</t>
  </si>
  <si>
    <t>Transformer Pad</t>
  </si>
  <si>
    <t>Wye</t>
  </si>
  <si>
    <t>GRADING, CLEARING, TPDES &amp; SIGNAGE</t>
  </si>
  <si>
    <t>Excavation (Streets)</t>
  </si>
  <si>
    <t>Embankment (Streets)</t>
  </si>
  <si>
    <t>Clearing</t>
  </si>
  <si>
    <t xml:space="preserve">AC </t>
  </si>
  <si>
    <t>Signage/Striping</t>
  </si>
  <si>
    <t>Local B, 56' ROW</t>
  </si>
  <si>
    <t xml:space="preserve">   a. 3" Type C/D HMAC (Gutter to Gutter)</t>
  </si>
  <si>
    <t xml:space="preserve">   b. 12" Flexible (Granular) Base (1' behind back of curb)</t>
  </si>
  <si>
    <t xml:space="preserve">   d. 6" Lime Treated Subgrade</t>
  </si>
  <si>
    <t xml:space="preserve">  a. 2.5" Type C/D HMAC (Gutter to Gutter)</t>
  </si>
  <si>
    <t xml:space="preserve">  b. 3.5" Type C HMAC (Gutter to Gutter)</t>
  </si>
  <si>
    <t xml:space="preserve">  c. 17" Flexible (Granular) Base (1' behind back of curb)</t>
  </si>
  <si>
    <t xml:space="preserve">  d. 6" Lime Treated Subgrade</t>
  </si>
  <si>
    <t>6'X4' SBC</t>
  </si>
  <si>
    <t>MAYFAIR - PARCEL E8 UNIT 2</t>
  </si>
  <si>
    <t xml:space="preserve">Irrigation Service </t>
  </si>
  <si>
    <t>1" Single Service, Long</t>
  </si>
  <si>
    <t>1" Single Service, Short</t>
  </si>
  <si>
    <t>Tie to Existing Water Main</t>
  </si>
  <si>
    <t>Vertical Stacks</t>
  </si>
  <si>
    <t>Drop Manhole</t>
  </si>
  <si>
    <t>MAYFAIR - PARCEL E-8 UNIT 2 - BASE BID:</t>
  </si>
  <si>
    <t>PARCEL E-8 UNIT 2 - Milestone #1-Substantial Completion (days):</t>
  </si>
  <si>
    <t>E-8 UNIT 2 BASE BID:</t>
  </si>
  <si>
    <t>48" RCP</t>
  </si>
  <si>
    <t xml:space="preserve">  a. 15' Type CI Curb Inlet</t>
  </si>
  <si>
    <t xml:space="preserve">  b. 25' Type CI Curb Inlet</t>
  </si>
  <si>
    <t xml:space="preserve">  c. Baffle Blocks</t>
  </si>
  <si>
    <t xml:space="preserve">  d. RH-15</t>
  </si>
  <si>
    <t xml:space="preserve">  e. PW-0 Headwall</t>
  </si>
  <si>
    <t>Meter Box</t>
  </si>
  <si>
    <t>Permanent Blowoff</t>
  </si>
  <si>
    <t xml:space="preserve">Temporary Blowoff </t>
  </si>
  <si>
    <t>Excavation (Drainage)</t>
  </si>
  <si>
    <t>Embankment (Drainage)</t>
  </si>
  <si>
    <t>Secondary Stubout Trench (assume 5lf/stubout)</t>
  </si>
  <si>
    <t>3~3" PVC Primary Conduit</t>
  </si>
  <si>
    <t>1~3" PVC Secondary Conduit</t>
  </si>
  <si>
    <t>Secondary Pull Box</t>
  </si>
  <si>
    <t>Import</t>
  </si>
  <si>
    <t xml:space="preserve">CY </t>
  </si>
  <si>
    <t xml:space="preserve">  a. 1.5" Type D HMAC</t>
  </si>
  <si>
    <t>2~6'X3' MBC</t>
  </si>
  <si>
    <t>Bore Under Gas Mains</t>
  </si>
  <si>
    <t>Hydromulch Revegetation of Offsite Easement</t>
  </si>
  <si>
    <t>(ADDENDUM NO. 1)</t>
  </si>
  <si>
    <t xml:space="preserve">Light Duty Asphalt </t>
  </si>
  <si>
    <t xml:space="preserve">   a. 2" Type C/D HMAC (Curb face to Curb face)</t>
  </si>
  <si>
    <t xml:space="preserve">   b. 8" Flexible (Granular) Base (1' behind back of curb)</t>
  </si>
  <si>
    <t xml:space="preserve">   d. 6" Lime Treated Subgrade (1' behind back of curb)</t>
  </si>
  <si>
    <t xml:space="preserve">Medium Duty Asphalt </t>
  </si>
  <si>
    <t xml:space="preserve">   a. 3" Type C/D HMAC (Curb face to Curb face)</t>
  </si>
  <si>
    <t xml:space="preserve">Heavy Duty Asphalt </t>
  </si>
  <si>
    <t xml:space="preserve">   b. 10" Flexible (Granular) Base (1' behind back of curb)</t>
  </si>
  <si>
    <t>6" Concrete Curb</t>
  </si>
  <si>
    <t>Concrete Driveway</t>
  </si>
  <si>
    <t>Wheel Stop</t>
  </si>
  <si>
    <t xml:space="preserve">  a. 2-3' Sidewalk Boxes</t>
  </si>
  <si>
    <t xml:space="preserve">  b. Baffle Blocks</t>
  </si>
  <si>
    <t xml:space="preserve">  c. RH-15</t>
  </si>
  <si>
    <t>18" RCP</t>
  </si>
  <si>
    <t>ALTERNATES - FAIRWAY PARK</t>
  </si>
  <si>
    <t>FAIRWAY PARK ALTERNATE TOTAL::</t>
  </si>
  <si>
    <t>Pavement Removal</t>
  </si>
  <si>
    <t>Pipe Railing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</si>
</sst>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409]mmmm\ d\,\ yyyy;@"/>
    <numFmt numFmtId="165" formatCode="0."/>
    <numFmt numFmtId="166" formatCode="#,##0.0"/>
  </numFmts>
  <fonts count="21"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font>
    <font>
      <sz val="10"/>
      <name val="Arial"/>
      <family val="2"/>
    </font>
    <font>
      <sz val="11"/>
      <name val="Calibri"/>
      <family val="2"/>
      <scheme val="minor"/>
    </font>
    <font>
      <b/>
      <sz val="11"/>
      <name val="Calibri"/>
      <family val="2"/>
      <scheme val="minor"/>
    </font>
    <font>
      <b/>
      <sz val="12"/>
      <name val="Calibri"/>
      <family val="2"/>
      <scheme val="minor"/>
    </font>
    <font>
      <sz val="12"/>
      <name val="Calibri"/>
      <family val="2"/>
      <scheme val="minor"/>
    </font>
    <font>
      <sz val="20"/>
      <color theme="1"/>
      <name val="Calibri"/>
      <family val="2"/>
      <scheme val="minor"/>
    </font>
    <font>
      <sz val="12"/>
      <color theme="1"/>
      <name val="Calibri"/>
      <family val="2"/>
      <scheme val="minor"/>
    </font>
    <font>
      <b/>
      <sz val="12"/>
      <color theme="1"/>
      <name val="Calibri"/>
      <family val="2"/>
      <scheme val="minor"/>
    </font>
    <font>
      <sz val="10"/>
      <color theme="1"/>
      <name val="Calibri"/>
      <family val="2"/>
      <scheme val="minor"/>
    </font>
    <font>
      <b/>
      <sz val="11"/>
      <color theme="1"/>
      <name val="Calibri"/>
      <family val="2"/>
      <scheme val="minor"/>
    </font>
    <font>
      <b/>
      <sz val="20"/>
      <color theme="1"/>
      <name val="Calibri"/>
      <family val="2"/>
      <scheme val="minor"/>
    </font>
    <font>
      <b/>
      <sz val="10"/>
      <name val="Calibri"/>
      <family val="2"/>
      <scheme val="minor"/>
    </font>
    <font>
      <b/>
      <sz val="14"/>
      <color theme="1"/>
      <name val="Calibri"/>
      <family val="2"/>
      <scheme val="minor"/>
    </font>
    <font>
      <sz val="11"/>
      <color rgb="FFFF0000"/>
      <name val="Calibri"/>
      <family val="2"/>
      <scheme val="minor"/>
    </font>
    <font>
      <b/>
      <sz val="20"/>
      <color rgb="FFFF0000"/>
      <name val="Calibri"/>
      <family val="2"/>
      <scheme val="minor"/>
    </font>
    <font>
      <b/>
      <sz val="11"/>
      <color rgb="FFFF0000"/>
      <name val="Calibri"/>
      <family val="2"/>
      <scheme val="minor"/>
    </font>
    <font>
      <b/>
      <sz val="12"/>
      <color rgb="FFFF0000"/>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bottom style="hair">
        <color indexed="64"/>
      </bottom>
      <diagonal/>
    </border>
    <border>
      <left/>
      <right/>
      <top style="hair">
        <color indexed="64"/>
      </top>
      <bottom/>
      <diagonal/>
    </border>
  </borders>
  <cellStyleXfs count="5">
    <xf numFmtId="0" fontId="0" fillId="0" borderId="0"/>
    <xf numFmtId="44" fontId="1" fillId="0" borderId="0" applyFont="0" applyFill="0" applyBorder="0" applyAlignment="0" applyProtection="0"/>
    <xf numFmtId="0" fontId="3" fillId="0" borderId="0"/>
    <xf numFmtId="0" fontId="4" fillId="0" borderId="0"/>
    <xf numFmtId="43" fontId="1" fillId="0" borderId="0" applyFont="0" applyFill="0" applyBorder="0" applyAlignment="0" applyProtection="0"/>
  </cellStyleXfs>
  <cellXfs count="119">
    <xf numFmtId="0" fontId="0" fillId="0" borderId="0" xfId="0"/>
    <xf numFmtId="0" fontId="2" fillId="0" borderId="0" xfId="0" applyFont="1"/>
    <xf numFmtId="0" fontId="3" fillId="0" borderId="0" xfId="0" applyFont="1"/>
    <xf numFmtId="0" fontId="5" fillId="0" borderId="0" xfId="0" applyFont="1"/>
    <xf numFmtId="0" fontId="5" fillId="0" borderId="0" xfId="0" applyFont="1" applyAlignment="1">
      <alignment horizontal="center"/>
    </xf>
    <xf numFmtId="165" fontId="5" fillId="0" borderId="0" xfId="0" applyNumberFormat="1" applyFont="1" applyAlignment="1">
      <alignment horizontal="left"/>
    </xf>
    <xf numFmtId="165" fontId="5" fillId="0" borderId="0" xfId="0" quotePrefix="1" applyNumberFormat="1" applyFont="1" applyAlignment="1">
      <alignment horizontal="center"/>
    </xf>
    <xf numFmtId="0" fontId="5" fillId="0" borderId="0" xfId="3" applyFont="1" applyAlignment="1">
      <alignment horizontal="center"/>
    </xf>
    <xf numFmtId="0" fontId="5" fillId="0" borderId="0" xfId="3" applyFont="1"/>
    <xf numFmtId="44" fontId="5" fillId="0" borderId="5" xfId="0" applyNumberFormat="1" applyFont="1" applyBorder="1" applyProtection="1">
      <protection locked="0"/>
    </xf>
    <xf numFmtId="44" fontId="5" fillId="0" borderId="5" xfId="0" applyNumberFormat="1" applyFont="1" applyBorder="1"/>
    <xf numFmtId="0" fontId="5" fillId="0" borderId="0" xfId="0" applyFont="1" applyAlignment="1">
      <alignment horizontal="right"/>
    </xf>
    <xf numFmtId="44" fontId="5" fillId="0" borderId="0" xfId="0" applyNumberFormat="1" applyFont="1"/>
    <xf numFmtId="44" fontId="5" fillId="0" borderId="6" xfId="0" applyNumberFormat="1" applyFont="1" applyBorder="1"/>
    <xf numFmtId="0" fontId="9" fillId="0" borderId="0" xfId="0" applyFont="1"/>
    <xf numFmtId="0" fontId="10" fillId="0" borderId="0" xfId="0" applyFont="1"/>
    <xf numFmtId="0" fontId="10" fillId="0" borderId="0" xfId="0" applyFont="1" applyAlignment="1">
      <alignment horizontal="right"/>
    </xf>
    <xf numFmtId="0" fontId="11" fillId="0" borderId="0" xfId="0" applyFont="1" applyAlignment="1">
      <alignment horizontal="right"/>
    </xf>
    <xf numFmtId="165" fontId="12" fillId="0" borderId="0" xfId="0" applyNumberFormat="1" applyFont="1" applyAlignment="1">
      <alignment horizontal="center" vertical="top"/>
    </xf>
    <xf numFmtId="0" fontId="10" fillId="0" borderId="0" xfId="0" applyFont="1" applyAlignment="1">
      <alignment vertical="top"/>
    </xf>
    <xf numFmtId="0" fontId="10" fillId="0" borderId="0" xfId="0" applyFont="1" applyAlignment="1">
      <alignment horizontal="left" vertical="top" wrapText="1"/>
    </xf>
    <xf numFmtId="0" fontId="10" fillId="0" borderId="1" xfId="0" applyFont="1" applyBorder="1"/>
    <xf numFmtId="0" fontId="10" fillId="0" borderId="3" xfId="0" applyFont="1" applyBorder="1"/>
    <xf numFmtId="44" fontId="5" fillId="0" borderId="0" xfId="0" applyNumberFormat="1" applyFont="1" applyProtection="1">
      <protection locked="0"/>
    </xf>
    <xf numFmtId="0" fontId="6" fillId="0" borderId="0" xfId="0" applyFont="1" applyAlignment="1">
      <alignment horizontal="center"/>
    </xf>
    <xf numFmtId="0" fontId="6" fillId="0" borderId="0" xfId="0" applyFont="1" applyAlignment="1">
      <alignment horizontal="center" wrapText="1"/>
    </xf>
    <xf numFmtId="0" fontId="5" fillId="0" borderId="2" xfId="0" applyFont="1" applyBorder="1"/>
    <xf numFmtId="0" fontId="5" fillId="0" borderId="2" xfId="0" applyFont="1" applyBorder="1" applyAlignment="1">
      <alignment horizontal="center"/>
    </xf>
    <xf numFmtId="0" fontId="6" fillId="0" borderId="2" xfId="0" applyFont="1" applyBorder="1"/>
    <xf numFmtId="44" fontId="5" fillId="0" borderId="2" xfId="0" applyNumberFormat="1" applyFont="1" applyBorder="1"/>
    <xf numFmtId="0" fontId="7" fillId="0" borderId="2" xfId="0" applyFont="1" applyBorder="1" applyAlignment="1">
      <alignment horizontal="left"/>
    </xf>
    <xf numFmtId="44" fontId="13" fillId="0" borderId="4" xfId="0" applyNumberFormat="1" applyFont="1" applyBorder="1"/>
    <xf numFmtId="0" fontId="8" fillId="0" borderId="0" xfId="0" applyFont="1"/>
    <xf numFmtId="0" fontId="8" fillId="0" borderId="0" xfId="0" applyFont="1" applyAlignment="1">
      <alignment horizontal="right"/>
    </xf>
    <xf numFmtId="0" fontId="8" fillId="0" borderId="2" xfId="0" applyFont="1" applyBorder="1"/>
    <xf numFmtId="44" fontId="5" fillId="0" borderId="2" xfId="0" applyNumberFormat="1" applyFont="1" applyBorder="1" applyProtection="1">
      <protection locked="0"/>
    </xf>
    <xf numFmtId="0" fontId="0" fillId="0" borderId="0" xfId="0" applyAlignment="1">
      <alignment horizontal="right"/>
    </xf>
    <xf numFmtId="44" fontId="0" fillId="0" borderId="5" xfId="0" applyNumberFormat="1" applyBorder="1"/>
    <xf numFmtId="44" fontId="0" fillId="0" borderId="0" xfId="0" applyNumberFormat="1"/>
    <xf numFmtId="0" fontId="5" fillId="0" borderId="0" xfId="0" applyFont="1" applyAlignment="1">
      <alignment horizontal="left"/>
    </xf>
    <xf numFmtId="0" fontId="5" fillId="0" borderId="0" xfId="0" applyFont="1" applyAlignment="1">
      <alignment horizontal="left" indent="1"/>
    </xf>
    <xf numFmtId="44" fontId="6" fillId="0" borderId="0" xfId="1" applyFont="1" applyFill="1" applyBorder="1" applyAlignment="1" applyProtection="1">
      <alignment horizontal="left" shrinkToFit="1"/>
    </xf>
    <xf numFmtId="0" fontId="10" fillId="0" borderId="3" xfId="0" applyFont="1" applyBorder="1" applyAlignment="1" applyProtection="1">
      <alignment horizontal="left"/>
      <protection locked="0"/>
    </xf>
    <xf numFmtId="0" fontId="10" fillId="0" borderId="0" xfId="0" applyFont="1" applyAlignment="1" applyProtection="1">
      <alignment horizontal="left"/>
      <protection locked="0"/>
    </xf>
    <xf numFmtId="0" fontId="10" fillId="0" borderId="2" xfId="0" applyFont="1" applyBorder="1"/>
    <xf numFmtId="0" fontId="6" fillId="0" borderId="0" xfId="0" applyFont="1" applyAlignment="1">
      <alignment horizontal="right"/>
    </xf>
    <xf numFmtId="44" fontId="6" fillId="0" borderId="0" xfId="1" applyFont="1" applyFill="1" applyBorder="1" applyAlignment="1" applyProtection="1">
      <alignment horizontal="right"/>
    </xf>
    <xf numFmtId="0" fontId="6" fillId="2" borderId="0" xfId="0" applyFont="1" applyFill="1" applyAlignment="1">
      <alignment horizontal="right"/>
    </xf>
    <xf numFmtId="0" fontId="6" fillId="0" borderId="0" xfId="0" applyFont="1"/>
    <xf numFmtId="0" fontId="0" fillId="0" borderId="0" xfId="0" applyAlignment="1">
      <alignment horizontal="center"/>
    </xf>
    <xf numFmtId="3" fontId="5" fillId="0" borderId="0" xfId="0" applyNumberFormat="1" applyFont="1"/>
    <xf numFmtId="0" fontId="0" fillId="0" borderId="4" xfId="0" applyBorder="1"/>
    <xf numFmtId="0" fontId="6" fillId="0" borderId="0" xfId="0" applyFont="1" applyAlignment="1" applyProtection="1">
      <alignment horizontal="center"/>
      <protection locked="0"/>
    </xf>
    <xf numFmtId="3" fontId="6" fillId="0" borderId="0" xfId="0" applyNumberFormat="1" applyFont="1" applyAlignment="1" applyProtection="1">
      <alignment horizontal="center"/>
      <protection locked="0"/>
    </xf>
    <xf numFmtId="0" fontId="6" fillId="0" borderId="3" xfId="0" applyFont="1" applyBorder="1" applyAlignment="1" applyProtection="1">
      <alignment horizontal="center"/>
      <protection locked="0"/>
    </xf>
    <xf numFmtId="3" fontId="6" fillId="0" borderId="3" xfId="0" applyNumberFormat="1" applyFont="1" applyBorder="1" applyAlignment="1" applyProtection="1">
      <alignment horizontal="center"/>
      <protection locked="0"/>
    </xf>
    <xf numFmtId="44" fontId="15" fillId="0" borderId="0" xfId="1" applyFont="1" applyFill="1" applyBorder="1" applyAlignment="1" applyProtection="1">
      <alignment horizontal="right"/>
    </xf>
    <xf numFmtId="0" fontId="13" fillId="0" borderId="0" xfId="0" applyFont="1"/>
    <xf numFmtId="0" fontId="11" fillId="0" borderId="2" xfId="0" applyFont="1" applyBorder="1" applyAlignment="1">
      <alignment horizontal="left"/>
    </xf>
    <xf numFmtId="0" fontId="0" fillId="0" borderId="2" xfId="0" applyBorder="1" applyAlignment="1">
      <alignment horizontal="center"/>
    </xf>
    <xf numFmtId="44" fontId="0" fillId="0" borderId="2" xfId="0" applyNumberFormat="1" applyBorder="1" applyProtection="1">
      <protection locked="0"/>
    </xf>
    <xf numFmtId="44" fontId="0" fillId="0" borderId="2" xfId="0" applyNumberFormat="1" applyBorder="1"/>
    <xf numFmtId="165" fontId="0" fillId="0" borderId="0" xfId="0" quotePrefix="1" applyNumberFormat="1" applyAlignment="1">
      <alignment horizontal="center"/>
    </xf>
    <xf numFmtId="0" fontId="0" fillId="0" borderId="0" xfId="0" applyAlignment="1">
      <alignment horizontal="left"/>
    </xf>
    <xf numFmtId="44" fontId="0" fillId="0" borderId="5" xfId="0" applyNumberFormat="1" applyBorder="1" applyProtection="1">
      <protection locked="0"/>
    </xf>
    <xf numFmtId="4" fontId="0" fillId="0" borderId="0" xfId="0" applyNumberFormat="1"/>
    <xf numFmtId="165" fontId="5" fillId="0" borderId="0" xfId="0" applyNumberFormat="1" applyFont="1" applyAlignment="1">
      <alignment horizontal="center"/>
    </xf>
    <xf numFmtId="3" fontId="0" fillId="0" borderId="0" xfId="0" applyNumberFormat="1" applyAlignment="1">
      <alignment horizontal="center"/>
    </xf>
    <xf numFmtId="3" fontId="0" fillId="0" borderId="2" xfId="0" applyNumberFormat="1" applyBorder="1" applyAlignment="1">
      <alignment horizontal="center"/>
    </xf>
    <xf numFmtId="4" fontId="0" fillId="0" borderId="0" xfId="0" applyNumberFormat="1" applyAlignment="1">
      <alignment horizontal="center"/>
    </xf>
    <xf numFmtId="166" fontId="0" fillId="0" borderId="0" xfId="0" applyNumberFormat="1" applyAlignment="1">
      <alignment horizontal="center"/>
    </xf>
    <xf numFmtId="3" fontId="0" fillId="0" borderId="0" xfId="3" applyNumberFormat="1" applyFont="1" applyAlignment="1">
      <alignment horizontal="center"/>
    </xf>
    <xf numFmtId="3" fontId="0" fillId="0" borderId="0" xfId="0" applyNumberFormat="1" applyAlignment="1">
      <alignment horizontal="right"/>
    </xf>
    <xf numFmtId="4" fontId="0" fillId="0" borderId="2" xfId="0" applyNumberFormat="1" applyBorder="1" applyAlignment="1">
      <alignment horizontal="center"/>
    </xf>
    <xf numFmtId="1" fontId="0" fillId="0" borderId="0" xfId="0" applyNumberFormat="1" applyAlignment="1">
      <alignment horizontal="center"/>
    </xf>
    <xf numFmtId="3" fontId="0" fillId="0" borderId="0" xfId="0" applyNumberFormat="1"/>
    <xf numFmtId="3" fontId="17" fillId="0" borderId="0" xfId="0" applyNumberFormat="1" applyFont="1" applyAlignment="1">
      <alignment horizontal="center"/>
    </xf>
    <xf numFmtId="3" fontId="17" fillId="0" borderId="0" xfId="4" applyNumberFormat="1" applyFont="1" applyFill="1" applyBorder="1" applyAlignment="1">
      <alignment horizontal="center"/>
    </xf>
    <xf numFmtId="3" fontId="5" fillId="0" borderId="0" xfId="0" applyNumberFormat="1" applyFont="1" applyAlignment="1">
      <alignment horizontal="center"/>
    </xf>
    <xf numFmtId="166" fontId="5" fillId="0" borderId="0" xfId="0" applyNumberFormat="1" applyFont="1" applyAlignment="1">
      <alignment horizontal="center"/>
    </xf>
    <xf numFmtId="1" fontId="5" fillId="0" borderId="0" xfId="0" applyNumberFormat="1" applyFont="1" applyAlignment="1">
      <alignment horizontal="center"/>
    </xf>
    <xf numFmtId="4" fontId="5" fillId="0" borderId="0" xfId="0" applyNumberFormat="1" applyFont="1"/>
    <xf numFmtId="4" fontId="5" fillId="0" borderId="0" xfId="0" applyNumberFormat="1" applyFont="1" applyAlignment="1">
      <alignment horizontal="center"/>
    </xf>
    <xf numFmtId="3" fontId="0" fillId="0" borderId="0" xfId="4" applyNumberFormat="1" applyFont="1" applyFill="1" applyBorder="1" applyAlignment="1">
      <alignment horizontal="center"/>
    </xf>
    <xf numFmtId="0" fontId="0" fillId="0" borderId="0" xfId="0" applyAlignment="1">
      <alignment vertical="center"/>
    </xf>
    <xf numFmtId="0" fontId="5" fillId="0" borderId="2" xfId="0" applyFont="1" applyBorder="1" applyAlignment="1">
      <alignment vertical="center"/>
    </xf>
    <xf numFmtId="3" fontId="5" fillId="0" borderId="2" xfId="0" applyNumberFormat="1" applyFont="1" applyBorder="1" applyAlignment="1">
      <alignment horizontal="center" vertical="center"/>
    </xf>
    <xf numFmtId="44" fontId="5" fillId="0" borderId="2" xfId="0" applyNumberFormat="1" applyFont="1" applyBorder="1" applyAlignment="1">
      <alignment vertical="center"/>
    </xf>
    <xf numFmtId="0" fontId="2" fillId="0" borderId="0" xfId="0" applyFont="1" applyAlignment="1">
      <alignment vertical="center"/>
    </xf>
    <xf numFmtId="0" fontId="5" fillId="0" borderId="2" xfId="0" applyFont="1" applyBorder="1" applyAlignment="1">
      <alignment horizontal="center" vertical="center"/>
    </xf>
    <xf numFmtId="0" fontId="5" fillId="0" borderId="0" xfId="0" applyFont="1" applyAlignment="1">
      <alignment vertical="center"/>
    </xf>
    <xf numFmtId="0" fontId="0" fillId="0" borderId="2" xfId="0" applyBorder="1" applyAlignment="1">
      <alignment vertical="center"/>
    </xf>
    <xf numFmtId="0" fontId="3" fillId="0" borderId="0" xfId="0" applyFont="1" applyAlignment="1">
      <alignment vertical="center"/>
    </xf>
    <xf numFmtId="0" fontId="0" fillId="0" borderId="2" xfId="0" applyBorder="1" applyAlignment="1">
      <alignment horizontal="center" vertical="center"/>
    </xf>
    <xf numFmtId="4" fontId="0" fillId="0" borderId="2" xfId="0" applyNumberFormat="1" applyBorder="1" applyAlignment="1">
      <alignment horizontal="center" vertical="center"/>
    </xf>
    <xf numFmtId="44" fontId="0" fillId="0" borderId="2" xfId="0" applyNumberFormat="1" applyBorder="1" applyAlignment="1" applyProtection="1">
      <alignment vertical="center"/>
      <protection locked="0"/>
    </xf>
    <xf numFmtId="0" fontId="10" fillId="0" borderId="2" xfId="0" applyFont="1" applyBorder="1" applyAlignment="1">
      <alignment vertical="center"/>
    </xf>
    <xf numFmtId="44" fontId="0" fillId="0" borderId="2" xfId="0" applyNumberFormat="1" applyBorder="1" applyAlignment="1">
      <alignment vertical="center"/>
    </xf>
    <xf numFmtId="0" fontId="19" fillId="0" borderId="2" xfId="0" applyFont="1" applyBorder="1" applyAlignment="1">
      <alignment vertical="center"/>
    </xf>
    <xf numFmtId="0" fontId="20" fillId="0" borderId="2" xfId="0" applyFont="1" applyBorder="1" applyAlignment="1">
      <alignment horizontal="left" vertical="center"/>
    </xf>
    <xf numFmtId="165" fontId="17" fillId="0" borderId="0" xfId="0" quotePrefix="1" applyNumberFormat="1" applyFont="1" applyAlignment="1">
      <alignment horizontal="center"/>
    </xf>
    <xf numFmtId="0" fontId="17" fillId="0" borderId="0" xfId="0" applyFont="1"/>
    <xf numFmtId="0" fontId="17" fillId="0" borderId="0" xfId="0" applyFont="1" applyAlignment="1">
      <alignment horizontal="center"/>
    </xf>
    <xf numFmtId="44" fontId="17" fillId="0" borderId="5" xfId="0" applyNumberFormat="1" applyFont="1" applyBorder="1" applyProtection="1">
      <protection locked="0"/>
    </xf>
    <xf numFmtId="44" fontId="17" fillId="0" borderId="5" xfId="0" applyNumberFormat="1" applyFont="1" applyBorder="1"/>
    <xf numFmtId="0" fontId="12" fillId="0" borderId="0" xfId="0" applyFont="1" applyAlignment="1">
      <alignment horizontal="justify" vertical="top" wrapText="1"/>
    </xf>
    <xf numFmtId="0" fontId="12" fillId="0" borderId="0" xfId="0" applyFont="1" applyAlignment="1">
      <alignment horizontal="justify" vertical="top"/>
    </xf>
    <xf numFmtId="0" fontId="16" fillId="0" borderId="0" xfId="0" applyFont="1" applyAlignment="1">
      <alignment horizontal="left"/>
    </xf>
    <xf numFmtId="0" fontId="14" fillId="0" borderId="0" xfId="0" applyFont="1" applyAlignment="1">
      <alignment horizontal="center"/>
    </xf>
    <xf numFmtId="0" fontId="18" fillId="0" borderId="0" xfId="0" applyFont="1" applyAlignment="1">
      <alignment horizontal="center"/>
    </xf>
    <xf numFmtId="164" fontId="10" fillId="0" borderId="1" xfId="0" applyNumberFormat="1" applyFont="1" applyBorder="1" applyAlignment="1" applyProtection="1">
      <alignment horizontal="left"/>
      <protection locked="0"/>
    </xf>
    <xf numFmtId="0" fontId="11" fillId="0" borderId="2" xfId="0" applyFont="1" applyBorder="1" applyAlignment="1" applyProtection="1">
      <alignment horizontal="left"/>
      <protection locked="0"/>
    </xf>
    <xf numFmtId="0" fontId="6" fillId="0" borderId="1" xfId="0" applyFont="1" applyBorder="1" applyAlignment="1" applyProtection="1">
      <alignment horizontal="center"/>
      <protection locked="0"/>
    </xf>
    <xf numFmtId="44" fontId="6" fillId="0" borderId="1" xfId="1" applyFont="1" applyFill="1" applyBorder="1" applyAlignment="1" applyProtection="1">
      <alignment horizontal="left" shrinkToFit="1"/>
    </xf>
    <xf numFmtId="0" fontId="6" fillId="0" borderId="2" xfId="0" applyFont="1" applyBorder="1" applyAlignment="1" applyProtection="1">
      <alignment horizontal="center"/>
      <protection locked="0"/>
    </xf>
    <xf numFmtId="0" fontId="10" fillId="0" borderId="2" xfId="0" applyFont="1" applyBorder="1" applyAlignment="1" applyProtection="1">
      <alignment horizontal="left"/>
      <protection locked="0"/>
    </xf>
    <xf numFmtId="165" fontId="19" fillId="0" borderId="2" xfId="0" applyNumberFormat="1" applyFont="1" applyBorder="1" applyAlignment="1">
      <alignment horizontal="left" vertical="center"/>
    </xf>
    <xf numFmtId="0" fontId="11" fillId="0" borderId="4" xfId="0" applyFont="1" applyBorder="1" applyAlignment="1">
      <alignment horizontal="right"/>
    </xf>
    <xf numFmtId="165" fontId="6" fillId="0" borderId="2" xfId="0" applyNumberFormat="1" applyFont="1" applyBorder="1" applyAlignment="1">
      <alignment horizontal="left"/>
    </xf>
  </cellXfs>
  <cellStyles count="5">
    <cellStyle name="Comma" xfId="4" builtinId="3"/>
    <cellStyle name="Currency" xfId="1" builtinId="4"/>
    <cellStyle name="Normal" xfId="0" builtinId="0"/>
    <cellStyle name="Normal 2" xfId="2" xr:uid="{C79541BF-90BA-41DB-9A7E-9A9DEF252263}"/>
    <cellStyle name="Normal 3" xfId="3" xr:uid="{AA9B0F4B-8C38-4CE9-A0C5-51BAB584AD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E4D37-E389-49C6-A24A-732D8E726905}">
  <sheetPr>
    <pageSetUpPr fitToPage="1"/>
  </sheetPr>
  <dimension ref="A1:M185"/>
  <sheetViews>
    <sheetView tabSelected="1" view="pageBreakPreview" topLeftCell="A102" zoomScale="85" zoomScaleNormal="85" zoomScaleSheetLayoutView="85" zoomScalePageLayoutView="55" workbookViewId="0">
      <selection activeCell="H136" sqref="H136"/>
    </sheetView>
  </sheetViews>
  <sheetFormatPr defaultRowHeight="14.4" x14ac:dyDescent="0.3"/>
  <cols>
    <col min="1" max="1" width="3.6640625" customWidth="1"/>
    <col min="2" max="2" width="6.5546875" customWidth="1"/>
    <col min="3" max="3" width="56.88671875" bestFit="1" customWidth="1"/>
    <col min="4" max="4" width="6" customWidth="1"/>
    <col min="5" max="5" width="12" customWidth="1"/>
    <col min="6" max="6" width="20.33203125" customWidth="1"/>
    <col min="7" max="7" width="2" customWidth="1"/>
    <col min="8" max="8" width="20.6640625" customWidth="1"/>
    <col min="9" max="9" width="3.6640625" customWidth="1"/>
  </cols>
  <sheetData>
    <row r="1" spans="1:9" ht="25.8" x14ac:dyDescent="0.5">
      <c r="A1" s="14"/>
      <c r="B1" s="108" t="s">
        <v>91</v>
      </c>
      <c r="C1" s="108"/>
      <c r="D1" s="108"/>
      <c r="E1" s="108"/>
      <c r="F1" s="108"/>
      <c r="G1" s="108"/>
      <c r="H1" s="108"/>
      <c r="I1" s="14"/>
    </row>
    <row r="2" spans="1:9" ht="25.8" x14ac:dyDescent="0.5">
      <c r="A2" s="14"/>
      <c r="B2" s="108" t="s">
        <v>50</v>
      </c>
      <c r="C2" s="108"/>
      <c r="D2" s="108"/>
      <c r="E2" s="108"/>
      <c r="F2" s="108"/>
      <c r="G2" s="108"/>
      <c r="H2" s="108"/>
      <c r="I2" s="14"/>
    </row>
    <row r="3" spans="1:9" ht="22.8" customHeight="1" x14ac:dyDescent="0.5">
      <c r="A3" s="14"/>
      <c r="B3" s="109" t="s">
        <v>122</v>
      </c>
      <c r="C3" s="108"/>
      <c r="D3" s="108"/>
      <c r="E3" s="108"/>
      <c r="F3" s="108"/>
      <c r="G3" s="108"/>
      <c r="H3" s="108"/>
      <c r="I3" s="14"/>
    </row>
    <row r="4" spans="1:9" ht="24.6" customHeight="1" x14ac:dyDescent="0.3">
      <c r="A4" s="15"/>
      <c r="B4" s="15"/>
      <c r="C4" s="16" t="s">
        <v>0</v>
      </c>
      <c r="D4" s="110"/>
      <c r="E4" s="110"/>
      <c r="F4" s="110"/>
      <c r="G4" s="15"/>
      <c r="H4" s="15"/>
      <c r="I4" s="15"/>
    </row>
    <row r="5" spans="1:9" ht="24.6" customHeight="1" x14ac:dyDescent="0.3">
      <c r="A5" s="15"/>
      <c r="B5" s="15"/>
      <c r="C5" s="17" t="s">
        <v>1</v>
      </c>
      <c r="D5" s="111"/>
      <c r="E5" s="111"/>
      <c r="F5" s="111"/>
      <c r="G5" s="21"/>
      <c r="H5" s="21"/>
      <c r="I5" s="15"/>
    </row>
    <row r="6" spans="1:9" ht="24.6" customHeight="1" x14ac:dyDescent="0.3">
      <c r="A6" s="15"/>
      <c r="B6" s="15"/>
      <c r="C6" s="16" t="s">
        <v>2</v>
      </c>
      <c r="D6" s="115"/>
      <c r="E6" s="115"/>
      <c r="F6" s="115"/>
      <c r="G6" s="44"/>
      <c r="H6" s="44"/>
      <c r="I6" s="15"/>
    </row>
    <row r="7" spans="1:9" ht="24.6" customHeight="1" x14ac:dyDescent="0.3">
      <c r="A7" s="15"/>
      <c r="B7" s="15"/>
      <c r="C7" s="16" t="s">
        <v>3</v>
      </c>
      <c r="D7" s="115"/>
      <c r="E7" s="115"/>
      <c r="F7" s="115"/>
      <c r="G7" s="44"/>
      <c r="H7" s="44"/>
      <c r="I7" s="15"/>
    </row>
    <row r="8" spans="1:9" ht="15.6" customHeight="1" x14ac:dyDescent="0.3">
      <c r="A8" s="15"/>
      <c r="B8" s="15"/>
      <c r="C8" s="16"/>
      <c r="D8" s="42"/>
      <c r="E8" s="42"/>
      <c r="F8" s="43"/>
      <c r="G8" s="15"/>
      <c r="H8" s="15"/>
      <c r="I8" s="15"/>
    </row>
    <row r="9" spans="1:9" ht="21.6" customHeight="1" x14ac:dyDescent="0.3">
      <c r="C9" s="45" t="s">
        <v>99</v>
      </c>
      <c r="D9" s="112"/>
      <c r="E9" s="112"/>
      <c r="F9" s="56" t="s">
        <v>100</v>
      </c>
      <c r="G9" s="113">
        <f>SUM(H136)</f>
        <v>0</v>
      </c>
      <c r="H9" s="113"/>
    </row>
    <row r="10" spans="1:9" ht="21.6" customHeight="1" x14ac:dyDescent="0.3">
      <c r="C10" s="45" t="s">
        <v>68</v>
      </c>
      <c r="D10" s="114"/>
      <c r="E10" s="114"/>
      <c r="F10" s="46"/>
      <c r="G10" s="41"/>
      <c r="H10" s="41"/>
    </row>
    <row r="11" spans="1:9" ht="15.6" customHeight="1" x14ac:dyDescent="0.3">
      <c r="C11" s="45"/>
      <c r="D11" s="54"/>
      <c r="E11" s="55"/>
      <c r="F11" s="46"/>
      <c r="G11" s="41"/>
      <c r="H11" s="41"/>
    </row>
    <row r="12" spans="1:9" ht="15.6" customHeight="1" x14ac:dyDescent="0.3">
      <c r="C12" s="45"/>
      <c r="D12" s="52"/>
      <c r="E12" s="53"/>
      <c r="F12" s="46"/>
      <c r="G12" s="41"/>
      <c r="H12" s="41"/>
    </row>
    <row r="13" spans="1:9" ht="15.6" customHeight="1" x14ac:dyDescent="0.3">
      <c r="C13" s="47"/>
      <c r="D13" s="48"/>
      <c r="E13" s="48"/>
      <c r="F13" s="46"/>
      <c r="G13" s="41"/>
      <c r="H13" s="41"/>
    </row>
    <row r="14" spans="1:9" ht="31.95" customHeight="1" x14ac:dyDescent="0.3">
      <c r="A14" s="18">
        <v>1</v>
      </c>
      <c r="B14" s="105" t="s">
        <v>4</v>
      </c>
      <c r="C14" s="106"/>
      <c r="D14" s="106"/>
      <c r="E14" s="106"/>
      <c r="F14" s="106"/>
      <c r="G14" s="106"/>
      <c r="H14" s="106"/>
      <c r="I14" s="106"/>
    </row>
    <row r="15" spans="1:9" ht="30.6" customHeight="1" x14ac:dyDescent="0.3">
      <c r="A15" s="18">
        <v>2</v>
      </c>
      <c r="B15" s="105" t="s">
        <v>5</v>
      </c>
      <c r="C15" s="105"/>
      <c r="D15" s="105"/>
      <c r="E15" s="105"/>
      <c r="F15" s="105"/>
      <c r="G15" s="105"/>
      <c r="H15" s="105"/>
      <c r="I15" s="105"/>
    </row>
    <row r="16" spans="1:9" ht="31.2" customHeight="1" x14ac:dyDescent="0.3">
      <c r="A16" s="18">
        <v>3</v>
      </c>
      <c r="B16" s="105" t="s">
        <v>6</v>
      </c>
      <c r="C16" s="105"/>
      <c r="D16" s="105"/>
      <c r="E16" s="105"/>
      <c r="F16" s="105"/>
      <c r="G16" s="105"/>
      <c r="H16" s="105"/>
      <c r="I16" s="105"/>
    </row>
    <row r="17" spans="1:9" ht="17.25" customHeight="1" x14ac:dyDescent="0.3">
      <c r="A17" s="19"/>
      <c r="B17" s="20"/>
      <c r="C17" s="20"/>
      <c r="D17" s="20"/>
      <c r="E17" s="20"/>
      <c r="F17" s="20"/>
      <c r="G17" s="20"/>
      <c r="H17" s="20"/>
      <c r="I17" s="20"/>
    </row>
    <row r="18" spans="1:9" ht="18.600000000000001" customHeight="1" x14ac:dyDescent="0.3">
      <c r="A18" s="15"/>
      <c r="B18" s="15"/>
      <c r="C18" s="16" t="s">
        <v>7</v>
      </c>
      <c r="D18" s="21"/>
      <c r="E18" s="21"/>
      <c r="F18" s="21"/>
      <c r="G18" s="21"/>
      <c r="H18" s="21"/>
      <c r="I18" s="15"/>
    </row>
    <row r="19" spans="1:9" ht="18.600000000000001" customHeight="1" x14ac:dyDescent="0.3">
      <c r="A19" s="15"/>
      <c r="B19" s="15"/>
      <c r="C19" s="15"/>
      <c r="D19" s="22" t="s">
        <v>8</v>
      </c>
      <c r="E19" s="22"/>
      <c r="F19" s="22"/>
      <c r="G19" s="15"/>
      <c r="H19" s="15"/>
      <c r="I19" s="15"/>
    </row>
    <row r="20" spans="1:9" ht="31.95" customHeight="1" x14ac:dyDescent="0.3">
      <c r="A20" s="15"/>
      <c r="B20" s="15"/>
      <c r="C20" s="16" t="s">
        <v>7</v>
      </c>
      <c r="D20" s="21" t="s">
        <v>9</v>
      </c>
      <c r="E20" s="21"/>
      <c r="F20" s="21"/>
      <c r="G20" s="21"/>
      <c r="H20" s="21"/>
      <c r="I20" s="15"/>
    </row>
    <row r="21" spans="1:9" ht="18.600000000000001" customHeight="1" x14ac:dyDescent="0.3">
      <c r="A21" s="15"/>
      <c r="B21" s="15"/>
      <c r="C21" s="15"/>
      <c r="D21" s="15" t="s">
        <v>8</v>
      </c>
      <c r="E21" s="15"/>
      <c r="F21" s="15"/>
      <c r="G21" s="15"/>
      <c r="H21" s="15"/>
      <c r="I21" s="15"/>
    </row>
    <row r="22" spans="1:9" ht="22.8" customHeight="1" x14ac:dyDescent="0.35">
      <c r="A22" s="15"/>
      <c r="B22" s="107"/>
      <c r="C22" s="107"/>
      <c r="D22" s="15"/>
      <c r="E22" s="15"/>
      <c r="F22" s="15"/>
      <c r="G22" s="15"/>
      <c r="H22" s="15"/>
      <c r="I22" s="15"/>
    </row>
    <row r="23" spans="1:9" ht="28.8" x14ac:dyDescent="0.3">
      <c r="A23" s="1"/>
      <c r="B23" s="24" t="s">
        <v>10</v>
      </c>
      <c r="C23" s="24" t="s">
        <v>11</v>
      </c>
      <c r="D23" s="24" t="s">
        <v>12</v>
      </c>
      <c r="E23" s="24" t="s">
        <v>13</v>
      </c>
      <c r="F23" s="25" t="s">
        <v>14</v>
      </c>
      <c r="G23" s="24"/>
      <c r="H23" s="24" t="s">
        <v>15</v>
      </c>
      <c r="I23" s="2"/>
    </row>
    <row r="24" spans="1:9" ht="21.6" customHeight="1" x14ac:dyDescent="0.3">
      <c r="A24" s="1"/>
      <c r="B24" s="118" t="s">
        <v>43</v>
      </c>
      <c r="C24" s="118"/>
      <c r="D24" s="26"/>
      <c r="E24" s="27"/>
      <c r="F24" s="26"/>
      <c r="G24" s="26"/>
      <c r="H24" s="26"/>
      <c r="I24" s="2"/>
    </row>
    <row r="25" spans="1:9" ht="21.6" customHeight="1" x14ac:dyDescent="0.3">
      <c r="A25" s="1"/>
      <c r="B25" s="6">
        <v>1</v>
      </c>
      <c r="C25" s="3" t="s">
        <v>53</v>
      </c>
      <c r="D25" s="4"/>
      <c r="E25" s="67"/>
      <c r="F25" s="23"/>
      <c r="G25" s="3"/>
      <c r="H25" s="12"/>
      <c r="I25" s="2"/>
    </row>
    <row r="26" spans="1:9" ht="21.6" customHeight="1" x14ac:dyDescent="0.3">
      <c r="A26" s="1"/>
      <c r="B26" s="6"/>
      <c r="C26" s="40" t="s">
        <v>83</v>
      </c>
      <c r="D26" s="4" t="s">
        <v>16</v>
      </c>
      <c r="E26" s="67">
        <v>6975</v>
      </c>
      <c r="F26" s="9">
        <v>0</v>
      </c>
      <c r="G26" s="3"/>
      <c r="H26" s="10">
        <f t="shared" ref="H26:H41" si="0">SUM(E26*F26)</f>
        <v>0</v>
      </c>
      <c r="I26" s="2"/>
    </row>
    <row r="27" spans="1:9" ht="21.6" customHeight="1" x14ac:dyDescent="0.3">
      <c r="A27" s="1"/>
      <c r="B27" s="6"/>
      <c r="C27" s="40" t="s">
        <v>84</v>
      </c>
      <c r="D27" s="4" t="s">
        <v>16</v>
      </c>
      <c r="E27" s="67">
        <v>8387</v>
      </c>
      <c r="F27" s="9">
        <v>0</v>
      </c>
      <c r="G27" s="3"/>
      <c r="H27" s="10">
        <f t="shared" si="0"/>
        <v>0</v>
      </c>
      <c r="I27" s="2"/>
    </row>
    <row r="28" spans="1:9" ht="21.6" customHeight="1" x14ac:dyDescent="0.3">
      <c r="A28" s="1"/>
      <c r="B28" s="6"/>
      <c r="C28" s="40" t="s">
        <v>85</v>
      </c>
      <c r="D28" s="4" t="s">
        <v>16</v>
      </c>
      <c r="E28" s="67">
        <v>8387</v>
      </c>
      <c r="F28" s="9">
        <v>0</v>
      </c>
      <c r="G28" s="3"/>
      <c r="H28" s="10">
        <f t="shared" si="0"/>
        <v>0</v>
      </c>
      <c r="I28" s="2"/>
    </row>
    <row r="29" spans="1:9" ht="21.6" customHeight="1" x14ac:dyDescent="0.3">
      <c r="A29" s="1"/>
      <c r="B29" s="6">
        <f>B25+1</f>
        <v>2</v>
      </c>
      <c r="C29" s="3" t="s">
        <v>82</v>
      </c>
      <c r="D29" s="4"/>
      <c r="E29" s="67"/>
      <c r="F29" s="23"/>
      <c r="G29" s="3"/>
      <c r="H29" s="12"/>
      <c r="I29" s="2"/>
    </row>
    <row r="30" spans="1:9" ht="21.6" customHeight="1" x14ac:dyDescent="0.3">
      <c r="A30" s="1"/>
      <c r="B30" s="6"/>
      <c r="C30" s="40" t="s">
        <v>86</v>
      </c>
      <c r="D30" s="4" t="s">
        <v>16</v>
      </c>
      <c r="E30" s="67">
        <v>7127</v>
      </c>
      <c r="F30" s="9">
        <v>0</v>
      </c>
      <c r="G30" s="3"/>
      <c r="H30" s="10">
        <f t="shared" si="0"/>
        <v>0</v>
      </c>
      <c r="I30" s="2"/>
    </row>
    <row r="31" spans="1:9" ht="21.6" customHeight="1" x14ac:dyDescent="0.3">
      <c r="A31" s="1"/>
      <c r="B31" s="6"/>
      <c r="C31" s="40" t="s">
        <v>87</v>
      </c>
      <c r="D31" s="4" t="s">
        <v>16</v>
      </c>
      <c r="E31" s="67">
        <v>7127</v>
      </c>
      <c r="F31" s="9">
        <v>0</v>
      </c>
      <c r="G31" s="3"/>
      <c r="H31" s="10">
        <f t="shared" si="0"/>
        <v>0</v>
      </c>
      <c r="I31" s="2"/>
    </row>
    <row r="32" spans="1:9" ht="21.6" customHeight="1" x14ac:dyDescent="0.3">
      <c r="A32" s="1"/>
      <c r="B32" s="6"/>
      <c r="C32" s="40" t="s">
        <v>88</v>
      </c>
      <c r="D32" s="4" t="s">
        <v>16</v>
      </c>
      <c r="E32" s="67">
        <v>8312</v>
      </c>
      <c r="F32" s="9">
        <v>0</v>
      </c>
      <c r="G32" s="3"/>
      <c r="H32" s="10">
        <f t="shared" si="0"/>
        <v>0</v>
      </c>
      <c r="I32" s="2"/>
    </row>
    <row r="33" spans="1:9" ht="21.6" customHeight="1" x14ac:dyDescent="0.3">
      <c r="A33" s="1"/>
      <c r="B33" s="6"/>
      <c r="C33" s="40" t="s">
        <v>89</v>
      </c>
      <c r="D33" s="4" t="s">
        <v>16</v>
      </c>
      <c r="E33" s="67">
        <v>8312</v>
      </c>
      <c r="F33" s="9">
        <v>0</v>
      </c>
      <c r="G33" s="3"/>
      <c r="H33" s="10">
        <f t="shared" si="0"/>
        <v>0</v>
      </c>
      <c r="I33" s="2"/>
    </row>
    <row r="34" spans="1:9" ht="21.6" customHeight="1" x14ac:dyDescent="0.3">
      <c r="A34" s="1"/>
      <c r="B34" s="6">
        <f>B29+1</f>
        <v>3</v>
      </c>
      <c r="C34" s="3" t="s">
        <v>64</v>
      </c>
      <c r="D34" s="4"/>
      <c r="F34" s="23"/>
      <c r="G34" s="3"/>
      <c r="H34" s="12"/>
      <c r="I34" s="2"/>
    </row>
    <row r="35" spans="1:9" ht="21.6" customHeight="1" x14ac:dyDescent="0.3">
      <c r="A35" s="1"/>
      <c r="B35" s="6"/>
      <c r="C35" s="3" t="s">
        <v>118</v>
      </c>
      <c r="D35" s="4" t="s">
        <v>16</v>
      </c>
      <c r="E35" s="76">
        <v>1387</v>
      </c>
      <c r="F35" s="9">
        <v>0</v>
      </c>
      <c r="G35" s="3"/>
      <c r="H35" s="10">
        <f t="shared" si="0"/>
        <v>0</v>
      </c>
      <c r="I35" s="2"/>
    </row>
    <row r="36" spans="1:9" ht="21.6" customHeight="1" x14ac:dyDescent="0.3">
      <c r="A36" s="1"/>
      <c r="B36" s="6"/>
      <c r="C36" s="3" t="s">
        <v>65</v>
      </c>
      <c r="D36" s="4" t="s">
        <v>16</v>
      </c>
      <c r="E36" s="76">
        <v>1387</v>
      </c>
      <c r="F36" s="9">
        <v>0</v>
      </c>
      <c r="G36" s="3"/>
      <c r="H36" s="10">
        <f t="shared" si="0"/>
        <v>0</v>
      </c>
      <c r="I36" s="2"/>
    </row>
    <row r="37" spans="1:9" ht="21.6" customHeight="1" x14ac:dyDescent="0.3">
      <c r="A37" s="1"/>
      <c r="B37" s="6">
        <f>B34+1</f>
        <v>4</v>
      </c>
      <c r="C37" s="3" t="s">
        <v>44</v>
      </c>
      <c r="D37" s="4" t="s">
        <v>16</v>
      </c>
      <c r="E37" s="67">
        <v>486</v>
      </c>
      <c r="F37" s="9">
        <v>0</v>
      </c>
      <c r="G37" s="3"/>
      <c r="H37" s="10">
        <f t="shared" si="0"/>
        <v>0</v>
      </c>
      <c r="I37" s="2"/>
    </row>
    <row r="38" spans="1:9" ht="21.6" customHeight="1" x14ac:dyDescent="0.3">
      <c r="A38" s="1"/>
      <c r="B38" s="6">
        <f>B37+1</f>
        <v>5</v>
      </c>
      <c r="C38" s="3" t="s">
        <v>17</v>
      </c>
      <c r="D38" s="4" t="s">
        <v>18</v>
      </c>
      <c r="E38" s="67">
        <v>7779</v>
      </c>
      <c r="F38" s="9">
        <v>0</v>
      </c>
      <c r="G38" s="3"/>
      <c r="H38" s="10">
        <f t="shared" si="0"/>
        <v>0</v>
      </c>
      <c r="I38" s="2"/>
    </row>
    <row r="39" spans="1:9" ht="21.6" customHeight="1" x14ac:dyDescent="0.3">
      <c r="A39" s="1"/>
      <c r="B39" s="6">
        <f t="shared" ref="B39:B41" si="1">B38+1</f>
        <v>6</v>
      </c>
      <c r="C39" s="3" t="s">
        <v>45</v>
      </c>
      <c r="D39" s="4" t="s">
        <v>21</v>
      </c>
      <c r="E39" s="67">
        <v>9</v>
      </c>
      <c r="F39" s="9">
        <v>0</v>
      </c>
      <c r="G39" s="3"/>
      <c r="H39" s="10">
        <f t="shared" si="0"/>
        <v>0</v>
      </c>
      <c r="I39" s="2"/>
    </row>
    <row r="40" spans="1:9" ht="21.6" customHeight="1" x14ac:dyDescent="0.3">
      <c r="A40" s="1"/>
      <c r="B40" s="6">
        <f t="shared" si="1"/>
        <v>7</v>
      </c>
      <c r="C40" s="3" t="s">
        <v>46</v>
      </c>
      <c r="D40" s="4" t="s">
        <v>16</v>
      </c>
      <c r="E40" s="67">
        <v>4232</v>
      </c>
      <c r="F40" s="9">
        <v>0</v>
      </c>
      <c r="G40" s="3"/>
      <c r="H40" s="10">
        <f t="shared" si="0"/>
        <v>0</v>
      </c>
      <c r="I40" s="2"/>
    </row>
    <row r="41" spans="1:9" ht="21.6" customHeight="1" x14ac:dyDescent="0.3">
      <c r="A41" s="1"/>
      <c r="B41" s="6">
        <f t="shared" si="1"/>
        <v>8</v>
      </c>
      <c r="C41" s="3" t="s">
        <v>34</v>
      </c>
      <c r="D41" s="4" t="s">
        <v>18</v>
      </c>
      <c r="E41" s="67">
        <v>105.94</v>
      </c>
      <c r="F41" s="9">
        <v>0</v>
      </c>
      <c r="G41" s="3"/>
      <c r="H41" s="10">
        <f t="shared" si="0"/>
        <v>0</v>
      </c>
      <c r="I41" s="2"/>
    </row>
    <row r="42" spans="1:9" ht="21.6" customHeight="1" x14ac:dyDescent="0.3">
      <c r="B42" s="100">
        <v>9</v>
      </c>
      <c r="C42" s="101" t="s">
        <v>140</v>
      </c>
      <c r="D42" s="102" t="s">
        <v>16</v>
      </c>
      <c r="E42" s="76">
        <v>568</v>
      </c>
      <c r="F42" s="103">
        <v>0</v>
      </c>
      <c r="G42" s="101"/>
      <c r="H42" s="104">
        <f>SUM(E42*F42)</f>
        <v>0</v>
      </c>
    </row>
    <row r="43" spans="1:9" ht="15.6" customHeight="1" x14ac:dyDescent="0.3">
      <c r="A43" s="1"/>
      <c r="B43" s="6"/>
      <c r="C43" s="3"/>
      <c r="D43" s="4"/>
      <c r="E43" s="67"/>
      <c r="F43" s="23"/>
      <c r="G43" s="3"/>
      <c r="H43" s="13"/>
      <c r="I43" s="2"/>
    </row>
    <row r="44" spans="1:9" ht="15.6" customHeight="1" x14ac:dyDescent="0.3">
      <c r="A44" s="1"/>
      <c r="B44" s="5"/>
      <c r="C44" s="3"/>
      <c r="D44" s="4"/>
      <c r="E44" s="67"/>
      <c r="F44" s="11" t="s">
        <v>22</v>
      </c>
      <c r="G44" s="3"/>
      <c r="H44" s="10">
        <f>SUM(H26:H42)</f>
        <v>0</v>
      </c>
      <c r="I44" s="2"/>
    </row>
    <row r="45" spans="1:9" ht="15.6" customHeight="1" x14ac:dyDescent="0.3">
      <c r="A45" s="1"/>
      <c r="B45" s="4"/>
      <c r="C45" s="3"/>
      <c r="D45" s="3"/>
      <c r="E45" s="67"/>
      <c r="F45" s="11"/>
      <c r="G45" s="3"/>
      <c r="H45" s="12"/>
      <c r="I45" s="2"/>
    </row>
    <row r="46" spans="1:9" ht="21.6" customHeight="1" x14ac:dyDescent="0.3">
      <c r="A46" s="1"/>
      <c r="B46" s="28" t="s">
        <v>42</v>
      </c>
      <c r="C46" s="26"/>
      <c r="D46" s="26"/>
      <c r="E46" s="68"/>
      <c r="F46" s="29"/>
      <c r="G46" s="26"/>
      <c r="H46" s="29"/>
      <c r="I46" s="2"/>
    </row>
    <row r="47" spans="1:9" ht="21.6" customHeight="1" x14ac:dyDescent="0.3">
      <c r="A47" s="1"/>
      <c r="B47" s="6">
        <v>1</v>
      </c>
      <c r="C47" s="3" t="s">
        <v>29</v>
      </c>
      <c r="D47" s="4" t="s">
        <v>16</v>
      </c>
      <c r="E47" s="74">
        <v>57.78</v>
      </c>
      <c r="F47" s="9">
        <v>0</v>
      </c>
      <c r="G47" s="3"/>
      <c r="H47" s="10">
        <f t="shared" ref="H47:H50" si="2">SUM(E47*F47)</f>
        <v>0</v>
      </c>
      <c r="I47" s="2"/>
    </row>
    <row r="48" spans="1:9" ht="21.6" customHeight="1" x14ac:dyDescent="0.3">
      <c r="A48" s="1"/>
      <c r="B48" s="6">
        <f>B47+1</f>
        <v>2</v>
      </c>
      <c r="C48" s="3" t="s">
        <v>30</v>
      </c>
      <c r="D48" s="4" t="s">
        <v>16</v>
      </c>
      <c r="E48" s="74">
        <v>7111</v>
      </c>
      <c r="F48" s="9">
        <v>0</v>
      </c>
      <c r="G48" s="3"/>
      <c r="H48" s="10">
        <f t="shared" si="2"/>
        <v>0</v>
      </c>
      <c r="I48" s="2"/>
    </row>
    <row r="49" spans="1:9" ht="21.6" customHeight="1" x14ac:dyDescent="0.3">
      <c r="A49" s="1"/>
      <c r="B49" s="6">
        <f t="shared" ref="B49:B51" si="3">B48+1</f>
        <v>3</v>
      </c>
      <c r="C49" s="3" t="s">
        <v>66</v>
      </c>
      <c r="D49" s="4" t="s">
        <v>16</v>
      </c>
      <c r="E49" s="74">
        <v>1805</v>
      </c>
      <c r="F49" s="9">
        <v>0</v>
      </c>
      <c r="G49" s="3"/>
      <c r="H49" s="10">
        <f t="shared" si="2"/>
        <v>0</v>
      </c>
      <c r="I49" s="2"/>
    </row>
    <row r="50" spans="1:9" ht="21.6" customHeight="1" x14ac:dyDescent="0.3">
      <c r="A50" s="1"/>
      <c r="B50" s="6">
        <f t="shared" si="3"/>
        <v>4</v>
      </c>
      <c r="C50" s="3" t="s">
        <v>67</v>
      </c>
      <c r="D50" s="4" t="s">
        <v>16</v>
      </c>
      <c r="E50" s="74">
        <v>5028</v>
      </c>
      <c r="F50" s="9">
        <v>0</v>
      </c>
      <c r="G50" s="3"/>
      <c r="H50" s="10">
        <f t="shared" si="2"/>
        <v>0</v>
      </c>
      <c r="I50" s="2"/>
    </row>
    <row r="51" spans="1:9" ht="21.6" customHeight="1" x14ac:dyDescent="0.3">
      <c r="A51" s="1"/>
      <c r="B51" s="6">
        <f t="shared" si="3"/>
        <v>5</v>
      </c>
      <c r="C51" s="3" t="s">
        <v>28</v>
      </c>
      <c r="D51" s="4"/>
      <c r="E51" s="65"/>
      <c r="I51" s="2"/>
    </row>
    <row r="52" spans="1:9" ht="21.6" customHeight="1" x14ac:dyDescent="0.3">
      <c r="A52" s="1"/>
      <c r="B52" s="6"/>
      <c r="C52" s="40" t="s">
        <v>102</v>
      </c>
      <c r="D52" s="4" t="s">
        <v>21</v>
      </c>
      <c r="E52" s="67">
        <v>2</v>
      </c>
      <c r="F52" s="9">
        <v>0</v>
      </c>
      <c r="G52" s="3"/>
      <c r="H52" s="10">
        <f t="shared" ref="H52:H65" si="4">SUM(E52*F52)</f>
        <v>0</v>
      </c>
      <c r="I52" s="2"/>
    </row>
    <row r="53" spans="1:9" ht="21.6" customHeight="1" x14ac:dyDescent="0.3">
      <c r="A53" s="1"/>
      <c r="B53" s="6"/>
      <c r="C53" s="40" t="s">
        <v>103</v>
      </c>
      <c r="D53" s="4" t="s">
        <v>21</v>
      </c>
      <c r="E53" s="67">
        <v>2</v>
      </c>
      <c r="F53" s="9">
        <v>0</v>
      </c>
      <c r="G53" s="3"/>
      <c r="H53" s="10">
        <f t="shared" si="4"/>
        <v>0</v>
      </c>
      <c r="I53" s="2"/>
    </row>
    <row r="54" spans="1:9" ht="21.6" customHeight="1" x14ac:dyDescent="0.3">
      <c r="A54" s="1"/>
      <c r="B54" s="6"/>
      <c r="C54" s="40" t="s">
        <v>104</v>
      </c>
      <c r="D54" s="4" t="s">
        <v>27</v>
      </c>
      <c r="E54" s="69">
        <v>2.68</v>
      </c>
      <c r="F54" s="9">
        <v>0</v>
      </c>
      <c r="G54" s="3"/>
      <c r="H54" s="10">
        <f t="shared" si="4"/>
        <v>0</v>
      </c>
      <c r="I54" s="2"/>
    </row>
    <row r="55" spans="1:9" ht="21.6" customHeight="1" x14ac:dyDescent="0.3">
      <c r="A55" s="1"/>
      <c r="B55" s="6"/>
      <c r="C55" s="40" t="s">
        <v>105</v>
      </c>
      <c r="D55" s="4" t="s">
        <v>27</v>
      </c>
      <c r="E55" s="67">
        <v>20</v>
      </c>
      <c r="F55" s="9">
        <v>0</v>
      </c>
      <c r="G55" s="3"/>
      <c r="H55" s="10">
        <f t="shared" si="4"/>
        <v>0</v>
      </c>
      <c r="I55" s="2"/>
    </row>
    <row r="56" spans="1:9" ht="21.6" customHeight="1" x14ac:dyDescent="0.3">
      <c r="A56" s="1"/>
      <c r="B56" s="6"/>
      <c r="C56" s="40" t="s">
        <v>106</v>
      </c>
      <c r="D56" s="4" t="s">
        <v>27</v>
      </c>
      <c r="E56" s="67">
        <v>125</v>
      </c>
      <c r="F56" s="9">
        <v>0</v>
      </c>
      <c r="G56" s="3"/>
      <c r="H56" s="10">
        <f t="shared" si="4"/>
        <v>0</v>
      </c>
      <c r="I56" s="2"/>
    </row>
    <row r="57" spans="1:9" ht="21.6" customHeight="1" x14ac:dyDescent="0.3">
      <c r="A57" s="1"/>
      <c r="B57" s="6">
        <f>B51+1</f>
        <v>6</v>
      </c>
      <c r="C57" s="3" t="s">
        <v>47</v>
      </c>
      <c r="D57" s="4" t="s">
        <v>16</v>
      </c>
      <c r="E57" s="67">
        <v>305</v>
      </c>
      <c r="F57" s="9">
        <v>0</v>
      </c>
      <c r="G57" s="3"/>
      <c r="H57" s="10">
        <f t="shared" si="4"/>
        <v>0</v>
      </c>
      <c r="I57" s="2"/>
    </row>
    <row r="58" spans="1:9" ht="21.6" customHeight="1" x14ac:dyDescent="0.3">
      <c r="A58" s="1"/>
      <c r="B58" s="6">
        <v>7</v>
      </c>
      <c r="C58" s="3" t="s">
        <v>48</v>
      </c>
      <c r="D58" s="4" t="s">
        <v>27</v>
      </c>
      <c r="E58" s="69">
        <v>2.2999999999999998</v>
      </c>
      <c r="F58" s="9">
        <v>0</v>
      </c>
      <c r="G58" s="3"/>
      <c r="H58" s="10">
        <f t="shared" si="4"/>
        <v>0</v>
      </c>
      <c r="I58" s="2"/>
    </row>
    <row r="59" spans="1:9" ht="21.6" customHeight="1" x14ac:dyDescent="0.3">
      <c r="A59" s="1"/>
      <c r="B59" s="6">
        <v>8</v>
      </c>
      <c r="C59" s="3" t="s">
        <v>35</v>
      </c>
      <c r="D59" s="4" t="s">
        <v>18</v>
      </c>
      <c r="E59" s="69">
        <v>27.13</v>
      </c>
      <c r="F59" s="9">
        <v>0</v>
      </c>
      <c r="G59" s="3"/>
      <c r="H59" s="10">
        <f t="shared" si="4"/>
        <v>0</v>
      </c>
      <c r="I59" s="2"/>
    </row>
    <row r="60" spans="1:9" ht="21.6" customHeight="1" x14ac:dyDescent="0.3">
      <c r="A60" s="1"/>
      <c r="B60" s="6">
        <v>9</v>
      </c>
      <c r="C60" s="3" t="s">
        <v>49</v>
      </c>
      <c r="D60" s="4" t="s">
        <v>18</v>
      </c>
      <c r="E60" s="69">
        <v>22</v>
      </c>
      <c r="F60" s="9">
        <v>0</v>
      </c>
      <c r="G60" s="3"/>
      <c r="H60" s="10">
        <f t="shared" si="4"/>
        <v>0</v>
      </c>
      <c r="I60" s="2"/>
    </row>
    <row r="61" spans="1:9" ht="21.6" customHeight="1" x14ac:dyDescent="0.3">
      <c r="A61" s="1"/>
      <c r="B61" s="6">
        <v>10</v>
      </c>
      <c r="C61" s="3" t="s">
        <v>101</v>
      </c>
      <c r="D61" s="4" t="s">
        <v>18</v>
      </c>
      <c r="E61" s="69">
        <v>242.11</v>
      </c>
      <c r="F61" s="9">
        <v>0</v>
      </c>
      <c r="G61" s="3"/>
      <c r="H61" s="10">
        <f t="shared" si="4"/>
        <v>0</v>
      </c>
      <c r="I61" s="2"/>
    </row>
    <row r="62" spans="1:9" ht="21.6" customHeight="1" x14ac:dyDescent="0.3">
      <c r="A62" s="1"/>
      <c r="B62" s="6">
        <v>11</v>
      </c>
      <c r="C62" s="3" t="s">
        <v>119</v>
      </c>
      <c r="D62" s="4" t="s">
        <v>18</v>
      </c>
      <c r="E62" s="69">
        <v>58.5</v>
      </c>
      <c r="F62" s="9">
        <v>0</v>
      </c>
      <c r="G62" s="3"/>
      <c r="H62" s="10">
        <f t="shared" si="4"/>
        <v>0</v>
      </c>
      <c r="I62" s="2"/>
    </row>
    <row r="63" spans="1:9" ht="21.6" customHeight="1" x14ac:dyDescent="0.3">
      <c r="A63" s="1"/>
      <c r="B63" s="6">
        <v>12</v>
      </c>
      <c r="C63" s="3" t="s">
        <v>90</v>
      </c>
      <c r="D63" s="4" t="s">
        <v>18</v>
      </c>
      <c r="E63" s="69">
        <v>62</v>
      </c>
      <c r="F63" s="9">
        <v>0</v>
      </c>
      <c r="G63" s="3"/>
      <c r="H63" s="10">
        <f t="shared" si="4"/>
        <v>0</v>
      </c>
      <c r="I63" s="2"/>
    </row>
    <row r="64" spans="1:9" ht="21.6" customHeight="1" x14ac:dyDescent="0.3">
      <c r="A64" s="1"/>
      <c r="B64" s="6">
        <v>13</v>
      </c>
      <c r="C64" s="3" t="s">
        <v>26</v>
      </c>
      <c r="D64" s="4" t="s">
        <v>18</v>
      </c>
      <c r="E64" s="69">
        <f>SUM(E59:E63)</f>
        <v>411.74</v>
      </c>
      <c r="F64" s="9">
        <v>0</v>
      </c>
      <c r="G64" s="3"/>
      <c r="H64" s="10">
        <f t="shared" si="4"/>
        <v>0</v>
      </c>
      <c r="I64" s="2"/>
    </row>
    <row r="65" spans="1:12" ht="21.6" customHeight="1" x14ac:dyDescent="0.3">
      <c r="A65" s="1"/>
      <c r="B65" s="6">
        <v>14</v>
      </c>
      <c r="C65" s="101" t="s">
        <v>141</v>
      </c>
      <c r="D65" s="4" t="s">
        <v>18</v>
      </c>
      <c r="E65" s="67">
        <v>147</v>
      </c>
      <c r="F65" s="9">
        <v>0</v>
      </c>
      <c r="G65" s="3"/>
      <c r="H65" s="10">
        <f t="shared" si="4"/>
        <v>0</v>
      </c>
      <c r="I65" s="2"/>
    </row>
    <row r="66" spans="1:12" ht="15.6" customHeight="1" x14ac:dyDescent="0.3">
      <c r="A66" s="1"/>
      <c r="B66" s="6"/>
      <c r="C66" s="3"/>
      <c r="D66" s="4"/>
      <c r="E66" s="65"/>
      <c r="F66" s="11"/>
      <c r="G66" s="3"/>
      <c r="H66" s="12"/>
      <c r="I66" s="2"/>
    </row>
    <row r="67" spans="1:12" ht="15.6" customHeight="1" x14ac:dyDescent="0.3">
      <c r="A67" s="1"/>
      <c r="B67" s="6"/>
      <c r="C67" s="3"/>
      <c r="D67" s="4"/>
      <c r="E67" s="65"/>
      <c r="F67" s="11" t="s">
        <v>22</v>
      </c>
      <c r="G67" s="3"/>
      <c r="H67" s="10">
        <f>SUM(H47:H65)</f>
        <v>0</v>
      </c>
      <c r="I67" s="2"/>
    </row>
    <row r="68" spans="1:12" ht="15.6" customHeight="1" x14ac:dyDescent="0.3">
      <c r="A68" s="1"/>
      <c r="B68" s="4"/>
      <c r="C68" s="3"/>
      <c r="D68" s="4"/>
      <c r="E68" s="67"/>
      <c r="F68" s="11"/>
      <c r="G68" s="3"/>
      <c r="H68" s="12"/>
      <c r="I68" s="2"/>
    </row>
    <row r="69" spans="1:12" ht="21.6" customHeight="1" x14ac:dyDescent="0.3">
      <c r="A69" s="1"/>
      <c r="B69" s="30" t="s">
        <v>36</v>
      </c>
      <c r="C69" s="27"/>
      <c r="D69" s="27"/>
      <c r="E69" s="68"/>
      <c r="F69" s="35"/>
      <c r="G69" s="34"/>
      <c r="H69" s="29"/>
      <c r="I69" s="2"/>
    </row>
    <row r="70" spans="1:12" ht="21.6" customHeight="1" x14ac:dyDescent="0.3">
      <c r="A70" s="1"/>
      <c r="B70" s="66">
        <v>1</v>
      </c>
      <c r="C70" s="39" t="s">
        <v>37</v>
      </c>
      <c r="D70" s="3"/>
      <c r="E70" s="65"/>
      <c r="F70" s="11"/>
      <c r="G70" s="3"/>
      <c r="H70" s="12"/>
      <c r="I70" s="2"/>
    </row>
    <row r="71" spans="1:12" ht="21.6" customHeight="1" x14ac:dyDescent="0.3">
      <c r="A71" s="1"/>
      <c r="B71" s="66"/>
      <c r="C71" s="39" t="s">
        <v>54</v>
      </c>
      <c r="D71" s="4" t="s">
        <v>18</v>
      </c>
      <c r="E71" s="69">
        <v>36.54</v>
      </c>
      <c r="F71" s="9">
        <v>0</v>
      </c>
      <c r="G71" s="3"/>
      <c r="H71" s="10">
        <f t="shared" ref="H71:H87" si="5">SUM(E71*F71)</f>
        <v>0</v>
      </c>
      <c r="I71" s="2"/>
      <c r="L71" s="65"/>
    </row>
    <row r="72" spans="1:12" ht="21.6" customHeight="1" x14ac:dyDescent="0.3">
      <c r="A72" s="1"/>
      <c r="B72" s="66"/>
      <c r="C72" s="39" t="s">
        <v>55</v>
      </c>
      <c r="D72" s="4" t="s">
        <v>18</v>
      </c>
      <c r="E72" s="69">
        <v>226.85</v>
      </c>
      <c r="F72" s="9">
        <v>0</v>
      </c>
      <c r="G72" s="3"/>
      <c r="H72" s="10">
        <f t="shared" si="5"/>
        <v>0</v>
      </c>
      <c r="I72" s="2"/>
    </row>
    <row r="73" spans="1:12" ht="21.6" customHeight="1" x14ac:dyDescent="0.3">
      <c r="A73" s="1"/>
      <c r="B73" s="66"/>
      <c r="C73" s="39" t="s">
        <v>56</v>
      </c>
      <c r="D73" s="4" t="s">
        <v>18</v>
      </c>
      <c r="E73" s="69">
        <v>1477.49</v>
      </c>
      <c r="F73" s="9">
        <v>0</v>
      </c>
      <c r="G73" s="3"/>
      <c r="H73" s="10">
        <f t="shared" si="5"/>
        <v>0</v>
      </c>
      <c r="I73" s="2"/>
    </row>
    <row r="74" spans="1:12" ht="21.6" customHeight="1" x14ac:dyDescent="0.3">
      <c r="A74" s="1"/>
      <c r="B74" s="66"/>
      <c r="C74" s="39" t="s">
        <v>57</v>
      </c>
      <c r="D74" s="4" t="s">
        <v>18</v>
      </c>
      <c r="E74" s="69">
        <v>2222.09</v>
      </c>
      <c r="F74" s="9">
        <v>0</v>
      </c>
      <c r="G74" s="3"/>
      <c r="H74" s="10">
        <f t="shared" si="5"/>
        <v>0</v>
      </c>
      <c r="I74" s="2"/>
    </row>
    <row r="75" spans="1:12" ht="21.6" customHeight="1" x14ac:dyDescent="0.3">
      <c r="A75" s="1"/>
      <c r="B75" s="66"/>
      <c r="C75" s="39" t="s">
        <v>58</v>
      </c>
      <c r="D75" s="4" t="s">
        <v>18</v>
      </c>
      <c r="E75" s="69">
        <v>911.77</v>
      </c>
      <c r="F75" s="9">
        <v>0</v>
      </c>
      <c r="G75" s="3"/>
      <c r="H75" s="10">
        <f t="shared" si="5"/>
        <v>0</v>
      </c>
      <c r="I75" s="2"/>
    </row>
    <row r="76" spans="1:12" ht="21.6" customHeight="1" x14ac:dyDescent="0.3">
      <c r="A76" s="1"/>
      <c r="B76" s="66"/>
      <c r="C76" s="39" t="s">
        <v>59</v>
      </c>
      <c r="D76" s="4" t="s">
        <v>18</v>
      </c>
      <c r="E76" s="69">
        <v>179.16</v>
      </c>
      <c r="F76" s="9">
        <v>0</v>
      </c>
      <c r="G76" s="3"/>
      <c r="H76" s="10">
        <f t="shared" si="5"/>
        <v>0</v>
      </c>
      <c r="I76" s="2"/>
    </row>
    <row r="77" spans="1:12" ht="21.6" customHeight="1" x14ac:dyDescent="0.3">
      <c r="A77" s="1"/>
      <c r="B77" s="66">
        <f>B70+1</f>
        <v>2</v>
      </c>
      <c r="C77" s="3" t="s">
        <v>31</v>
      </c>
      <c r="D77" s="4" t="s">
        <v>21</v>
      </c>
      <c r="E77" s="67">
        <v>23</v>
      </c>
      <c r="F77" s="9">
        <v>0</v>
      </c>
      <c r="G77" s="3"/>
      <c r="H77" s="10">
        <f t="shared" si="5"/>
        <v>0</v>
      </c>
      <c r="I77" s="2"/>
    </row>
    <row r="78" spans="1:12" ht="21.6" customHeight="1" x14ac:dyDescent="0.3">
      <c r="A78" s="1"/>
      <c r="B78" s="66">
        <v>3</v>
      </c>
      <c r="C78" s="3" t="s">
        <v>97</v>
      </c>
      <c r="D78" s="4" t="s">
        <v>21</v>
      </c>
      <c r="E78" s="67">
        <v>1</v>
      </c>
      <c r="F78" s="9">
        <v>0</v>
      </c>
      <c r="G78" s="3"/>
      <c r="H78" s="10">
        <f t="shared" si="5"/>
        <v>0</v>
      </c>
      <c r="I78" s="2"/>
    </row>
    <row r="79" spans="1:12" ht="21.6" customHeight="1" x14ac:dyDescent="0.3">
      <c r="A79" s="1"/>
      <c r="B79" s="66">
        <v>4</v>
      </c>
      <c r="C79" s="3" t="s">
        <v>38</v>
      </c>
      <c r="D79" s="4" t="s">
        <v>32</v>
      </c>
      <c r="E79" s="69">
        <v>135.72</v>
      </c>
      <c r="F79" s="9">
        <v>0</v>
      </c>
      <c r="G79" s="3"/>
      <c r="H79" s="10">
        <f t="shared" si="5"/>
        <v>0</v>
      </c>
      <c r="I79" s="2"/>
    </row>
    <row r="80" spans="1:12" ht="21.6" customHeight="1" x14ac:dyDescent="0.3">
      <c r="A80" s="1"/>
      <c r="B80" s="66">
        <f t="shared" ref="B80:B85" si="6">B79+1</f>
        <v>5</v>
      </c>
      <c r="C80" s="3" t="s">
        <v>75</v>
      </c>
      <c r="D80" s="4" t="s">
        <v>21</v>
      </c>
      <c r="E80" s="67">
        <v>97</v>
      </c>
      <c r="F80" s="9">
        <v>0</v>
      </c>
      <c r="G80" s="3"/>
      <c r="H80" s="10">
        <f t="shared" si="5"/>
        <v>0</v>
      </c>
      <c r="I80" s="2"/>
    </row>
    <row r="81" spans="1:12" ht="21.6" customHeight="1" x14ac:dyDescent="0.3">
      <c r="A81" s="1"/>
      <c r="B81" s="66">
        <v>6</v>
      </c>
      <c r="C81" s="3" t="s">
        <v>96</v>
      </c>
      <c r="D81" s="4" t="s">
        <v>18</v>
      </c>
      <c r="E81" s="70">
        <v>92.9</v>
      </c>
      <c r="F81" s="9">
        <v>0</v>
      </c>
      <c r="G81" s="3"/>
      <c r="H81" s="10">
        <f t="shared" si="5"/>
        <v>0</v>
      </c>
      <c r="I81" s="2"/>
    </row>
    <row r="82" spans="1:12" ht="21.6" customHeight="1" x14ac:dyDescent="0.3">
      <c r="A82" s="1"/>
      <c r="B82" s="66">
        <v>7</v>
      </c>
      <c r="C82" s="3" t="s">
        <v>60</v>
      </c>
      <c r="D82" s="4" t="s">
        <v>18</v>
      </c>
      <c r="E82" s="67">
        <v>4696</v>
      </c>
      <c r="F82" s="9">
        <v>0</v>
      </c>
      <c r="G82" s="3"/>
      <c r="H82" s="10">
        <f t="shared" si="5"/>
        <v>0</v>
      </c>
      <c r="I82" s="2"/>
      <c r="L82" s="65"/>
    </row>
    <row r="83" spans="1:12" ht="21.6" customHeight="1" x14ac:dyDescent="0.3">
      <c r="A83" s="1"/>
      <c r="B83" s="66">
        <f t="shared" si="6"/>
        <v>8</v>
      </c>
      <c r="C83" s="3" t="s">
        <v>26</v>
      </c>
      <c r="D83" s="4" t="s">
        <v>18</v>
      </c>
      <c r="E83" s="69">
        <f>SUM(E71:E76)</f>
        <v>5053.8999999999996</v>
      </c>
      <c r="F83" s="9">
        <v>0</v>
      </c>
      <c r="G83" s="3"/>
      <c r="H83" s="10">
        <f t="shared" si="5"/>
        <v>0</v>
      </c>
      <c r="I83" s="2"/>
    </row>
    <row r="84" spans="1:12" ht="21.6" customHeight="1" x14ac:dyDescent="0.3">
      <c r="A84" s="1"/>
      <c r="B84" s="66">
        <f t="shared" si="6"/>
        <v>9</v>
      </c>
      <c r="C84" s="3" t="s">
        <v>33</v>
      </c>
      <c r="D84" s="4" t="s">
        <v>18</v>
      </c>
      <c r="E84" s="69">
        <f>E83</f>
        <v>5053.8999999999996</v>
      </c>
      <c r="F84" s="9">
        <v>0</v>
      </c>
      <c r="G84" s="3"/>
      <c r="H84" s="10">
        <f t="shared" si="5"/>
        <v>0</v>
      </c>
      <c r="I84" s="2"/>
    </row>
    <row r="85" spans="1:12" ht="21.6" customHeight="1" x14ac:dyDescent="0.3">
      <c r="A85" s="1"/>
      <c r="B85" s="66">
        <f t="shared" si="6"/>
        <v>10</v>
      </c>
      <c r="C85" s="3" t="s">
        <v>61</v>
      </c>
      <c r="D85" s="4" t="s">
        <v>21</v>
      </c>
      <c r="E85" s="67">
        <v>3</v>
      </c>
      <c r="F85" s="9">
        <v>0</v>
      </c>
      <c r="G85" s="3"/>
      <c r="H85" s="10">
        <f t="shared" si="5"/>
        <v>0</v>
      </c>
      <c r="I85" s="2"/>
    </row>
    <row r="86" spans="1:12" ht="21.6" customHeight="1" x14ac:dyDescent="0.3">
      <c r="A86" s="1"/>
      <c r="B86" s="66">
        <f>B85+1</f>
        <v>11</v>
      </c>
      <c r="C86" s="3" t="s">
        <v>120</v>
      </c>
      <c r="D86" s="4" t="s">
        <v>18</v>
      </c>
      <c r="E86" s="69">
        <v>103.06</v>
      </c>
      <c r="F86" s="9">
        <v>0</v>
      </c>
      <c r="G86" s="3"/>
      <c r="H86" s="10">
        <f t="shared" si="5"/>
        <v>0</v>
      </c>
      <c r="I86" s="2"/>
    </row>
    <row r="87" spans="1:12" ht="21.6" customHeight="1" x14ac:dyDescent="0.3">
      <c r="A87" s="1"/>
      <c r="B87" s="66">
        <f>B86+1</f>
        <v>12</v>
      </c>
      <c r="C87" s="3" t="s">
        <v>121</v>
      </c>
      <c r="D87" s="4" t="s">
        <v>16</v>
      </c>
      <c r="E87" s="67">
        <v>1270</v>
      </c>
      <c r="F87" s="9">
        <v>0</v>
      </c>
      <c r="G87" s="3"/>
      <c r="H87" s="10">
        <f t="shared" si="5"/>
        <v>0</v>
      </c>
      <c r="I87" s="2"/>
    </row>
    <row r="88" spans="1:12" ht="15.6" customHeight="1" x14ac:dyDescent="0.3">
      <c r="A88" s="1"/>
      <c r="B88" s="4"/>
      <c r="C88" s="3"/>
      <c r="D88" s="4"/>
      <c r="E88" s="67"/>
      <c r="F88" s="11"/>
      <c r="G88" s="3"/>
      <c r="H88" s="12"/>
      <c r="I88" s="2"/>
    </row>
    <row r="89" spans="1:12" ht="15.6" customHeight="1" x14ac:dyDescent="0.3">
      <c r="A89" s="1"/>
      <c r="B89" s="4"/>
      <c r="C89" s="3"/>
      <c r="D89" s="4"/>
      <c r="E89" s="67"/>
      <c r="F89" s="11" t="s">
        <v>22</v>
      </c>
      <c r="G89" s="3"/>
      <c r="H89" s="10">
        <f>SUM(H71:H87)</f>
        <v>0</v>
      </c>
      <c r="I89" s="2"/>
    </row>
    <row r="90" spans="1:12" ht="15.6" customHeight="1" x14ac:dyDescent="0.3">
      <c r="A90" s="1"/>
      <c r="B90" s="6"/>
      <c r="C90" s="8"/>
      <c r="D90" s="7"/>
      <c r="E90" s="71"/>
      <c r="F90" s="12"/>
      <c r="G90" s="33"/>
      <c r="H90" s="12"/>
      <c r="I90" s="2"/>
    </row>
    <row r="91" spans="1:12" ht="21.6" customHeight="1" x14ac:dyDescent="0.3">
      <c r="A91" s="1"/>
      <c r="B91" s="30" t="s">
        <v>41</v>
      </c>
      <c r="C91" s="27"/>
      <c r="D91" s="27"/>
      <c r="E91" s="68"/>
      <c r="F91" s="35"/>
      <c r="G91" s="34"/>
      <c r="H91" s="29"/>
      <c r="I91" s="2"/>
    </row>
    <row r="92" spans="1:12" ht="21.6" customHeight="1" x14ac:dyDescent="0.3">
      <c r="A92" s="1"/>
      <c r="B92" s="6">
        <v>1</v>
      </c>
      <c r="C92" s="3" t="s">
        <v>62</v>
      </c>
      <c r="D92" s="4" t="s">
        <v>18</v>
      </c>
      <c r="E92" s="67">
        <v>4233</v>
      </c>
      <c r="F92" s="9">
        <v>0</v>
      </c>
      <c r="G92" s="32"/>
      <c r="H92" s="10">
        <f t="shared" ref="H92:H105" si="7">SUM(E92*F92)</f>
        <v>0</v>
      </c>
      <c r="I92" s="2"/>
    </row>
    <row r="93" spans="1:12" ht="21.6" customHeight="1" x14ac:dyDescent="0.3">
      <c r="A93" s="1"/>
      <c r="B93" s="6">
        <f>B92+1</f>
        <v>2</v>
      </c>
      <c r="C93" s="39" t="s">
        <v>63</v>
      </c>
      <c r="D93" s="4" t="s">
        <v>21</v>
      </c>
      <c r="E93" s="67">
        <v>14</v>
      </c>
      <c r="F93" s="9">
        <v>0</v>
      </c>
      <c r="G93" s="32"/>
      <c r="H93" s="10">
        <f t="shared" si="7"/>
        <v>0</v>
      </c>
      <c r="I93" s="2"/>
    </row>
    <row r="94" spans="1:12" ht="21.6" customHeight="1" x14ac:dyDescent="0.3">
      <c r="A94" s="1"/>
      <c r="B94" s="6">
        <f t="shared" ref="B94:B102" si="8">B93+1</f>
        <v>3</v>
      </c>
      <c r="C94" s="39" t="s">
        <v>23</v>
      </c>
      <c r="D94" s="4" t="s">
        <v>21</v>
      </c>
      <c r="E94" s="67">
        <v>8</v>
      </c>
      <c r="F94" s="9">
        <v>0</v>
      </c>
      <c r="G94" s="32"/>
      <c r="H94" s="10">
        <f t="shared" si="7"/>
        <v>0</v>
      </c>
      <c r="I94" s="2"/>
    </row>
    <row r="95" spans="1:12" ht="21.6" customHeight="1" x14ac:dyDescent="0.3">
      <c r="A95" s="1"/>
      <c r="B95" s="6">
        <f t="shared" si="8"/>
        <v>4</v>
      </c>
      <c r="C95" s="3" t="s">
        <v>39</v>
      </c>
      <c r="D95" s="4" t="s">
        <v>19</v>
      </c>
      <c r="E95" s="67">
        <v>1</v>
      </c>
      <c r="F95" s="9">
        <v>0</v>
      </c>
      <c r="G95" s="32"/>
      <c r="H95" s="10">
        <f t="shared" si="7"/>
        <v>0</v>
      </c>
      <c r="I95" s="2"/>
    </row>
    <row r="96" spans="1:12" ht="21.6" customHeight="1" x14ac:dyDescent="0.3">
      <c r="A96" s="1"/>
      <c r="B96" s="6">
        <f t="shared" si="8"/>
        <v>5</v>
      </c>
      <c r="C96" s="3" t="s">
        <v>24</v>
      </c>
      <c r="D96" s="4" t="s">
        <v>40</v>
      </c>
      <c r="E96" s="69">
        <v>1.46</v>
      </c>
      <c r="F96" s="9">
        <v>0</v>
      </c>
      <c r="G96" s="32"/>
      <c r="H96" s="10">
        <f t="shared" si="7"/>
        <v>0</v>
      </c>
      <c r="I96" s="2"/>
    </row>
    <row r="97" spans="1:12" ht="21.6" customHeight="1" x14ac:dyDescent="0.3">
      <c r="A97" s="1"/>
      <c r="B97" s="6">
        <f t="shared" si="8"/>
        <v>6</v>
      </c>
      <c r="C97" s="3" t="s">
        <v>93</v>
      </c>
      <c r="D97" s="4" t="s">
        <v>21</v>
      </c>
      <c r="E97" s="67">
        <v>43</v>
      </c>
      <c r="F97" s="9">
        <v>0</v>
      </c>
      <c r="G97" s="32"/>
      <c r="H97" s="10">
        <f t="shared" si="7"/>
        <v>0</v>
      </c>
      <c r="I97" s="2"/>
    </row>
    <row r="98" spans="1:12" ht="21.6" customHeight="1" x14ac:dyDescent="0.3">
      <c r="A98" s="1"/>
      <c r="B98" s="6">
        <f t="shared" si="8"/>
        <v>7</v>
      </c>
      <c r="C98" s="3" t="s">
        <v>94</v>
      </c>
      <c r="D98" s="4" t="s">
        <v>21</v>
      </c>
      <c r="E98" s="67">
        <v>57</v>
      </c>
      <c r="F98" s="9">
        <v>0</v>
      </c>
      <c r="G98" s="32"/>
      <c r="H98" s="10">
        <f t="shared" si="7"/>
        <v>0</v>
      </c>
      <c r="I98" s="2"/>
    </row>
    <row r="99" spans="1:12" ht="21.6" customHeight="1" x14ac:dyDescent="0.3">
      <c r="A99" s="1"/>
      <c r="B99" s="6">
        <f t="shared" si="8"/>
        <v>8</v>
      </c>
      <c r="C99" s="3" t="s">
        <v>92</v>
      </c>
      <c r="D99" s="4" t="s">
        <v>21</v>
      </c>
      <c r="E99" s="67">
        <v>1</v>
      </c>
      <c r="F99" s="9">
        <v>0</v>
      </c>
      <c r="G99" s="32"/>
      <c r="H99" s="10">
        <f t="shared" si="7"/>
        <v>0</v>
      </c>
      <c r="I99" s="2"/>
    </row>
    <row r="100" spans="1:12" ht="21.6" customHeight="1" x14ac:dyDescent="0.3">
      <c r="A100" s="1"/>
      <c r="B100" s="6">
        <f t="shared" si="8"/>
        <v>9</v>
      </c>
      <c r="C100" s="3" t="s">
        <v>25</v>
      </c>
      <c r="D100" s="4" t="s">
        <v>19</v>
      </c>
      <c r="E100" s="67">
        <v>4233</v>
      </c>
      <c r="F100" s="9">
        <v>0</v>
      </c>
      <c r="G100" s="32"/>
      <c r="H100" s="10">
        <f t="shared" si="7"/>
        <v>0</v>
      </c>
      <c r="I100" s="2"/>
    </row>
    <row r="101" spans="1:12" ht="21.6" customHeight="1" x14ac:dyDescent="0.3">
      <c r="A101" s="1"/>
      <c r="B101" s="6">
        <f t="shared" si="8"/>
        <v>10</v>
      </c>
      <c r="C101" s="3" t="s">
        <v>26</v>
      </c>
      <c r="D101" s="4" t="s">
        <v>18</v>
      </c>
      <c r="E101" s="67">
        <v>4233</v>
      </c>
      <c r="F101" s="9">
        <v>0</v>
      </c>
      <c r="G101" s="32"/>
      <c r="H101" s="10">
        <f t="shared" si="7"/>
        <v>0</v>
      </c>
      <c r="I101" s="2"/>
    </row>
    <row r="102" spans="1:12" ht="21.6" customHeight="1" x14ac:dyDescent="0.3">
      <c r="A102" s="1"/>
      <c r="B102" s="6">
        <f t="shared" si="8"/>
        <v>11</v>
      </c>
      <c r="C102" s="3" t="s">
        <v>95</v>
      </c>
      <c r="D102" s="4" t="s">
        <v>21</v>
      </c>
      <c r="E102" s="67">
        <v>5</v>
      </c>
      <c r="F102" s="9">
        <v>0</v>
      </c>
      <c r="G102" s="32"/>
      <c r="H102" s="10">
        <f t="shared" si="7"/>
        <v>0</v>
      </c>
      <c r="I102" s="2"/>
    </row>
    <row r="103" spans="1:12" ht="21.6" customHeight="1" x14ac:dyDescent="0.3">
      <c r="A103" s="1"/>
      <c r="B103" s="6">
        <f>B102+1</f>
        <v>12</v>
      </c>
      <c r="C103" s="3" t="s">
        <v>107</v>
      </c>
      <c r="D103" s="4" t="s">
        <v>21</v>
      </c>
      <c r="E103" s="76">
        <v>101</v>
      </c>
      <c r="F103" s="9">
        <v>0</v>
      </c>
      <c r="G103" s="32"/>
      <c r="H103" s="10">
        <f t="shared" si="7"/>
        <v>0</v>
      </c>
      <c r="I103" s="2"/>
    </row>
    <row r="104" spans="1:12" ht="21.6" customHeight="1" x14ac:dyDescent="0.3">
      <c r="A104" s="1"/>
      <c r="B104" s="6">
        <f t="shared" ref="B104:B105" si="9">B103+1</f>
        <v>13</v>
      </c>
      <c r="C104" s="3" t="s">
        <v>108</v>
      </c>
      <c r="D104" s="4" t="s">
        <v>21</v>
      </c>
      <c r="E104" s="67">
        <v>3</v>
      </c>
      <c r="F104" s="9">
        <v>0</v>
      </c>
      <c r="G104" s="32"/>
      <c r="H104" s="10">
        <f t="shared" si="7"/>
        <v>0</v>
      </c>
      <c r="I104" s="2"/>
    </row>
    <row r="105" spans="1:12" ht="21.6" customHeight="1" x14ac:dyDescent="0.3">
      <c r="A105" s="1"/>
      <c r="B105" s="6">
        <f t="shared" si="9"/>
        <v>14</v>
      </c>
      <c r="C105" s="3" t="s">
        <v>109</v>
      </c>
      <c r="D105" s="4" t="s">
        <v>21</v>
      </c>
      <c r="E105" s="67">
        <v>5</v>
      </c>
      <c r="F105" s="9">
        <v>0</v>
      </c>
      <c r="G105" s="32"/>
      <c r="H105" s="10">
        <f t="shared" si="7"/>
        <v>0</v>
      </c>
      <c r="I105" s="2"/>
    </row>
    <row r="106" spans="1:12" ht="15.6" customHeight="1" x14ac:dyDescent="0.3">
      <c r="A106" s="1"/>
      <c r="B106" s="6"/>
      <c r="C106" s="3"/>
      <c r="D106" s="4"/>
      <c r="E106" s="72"/>
      <c r="F106" s="12"/>
      <c r="G106" s="32"/>
      <c r="H106" s="12"/>
      <c r="I106" s="2"/>
    </row>
    <row r="107" spans="1:12" ht="15.6" customHeight="1" x14ac:dyDescent="0.3">
      <c r="A107" s="1"/>
      <c r="B107" s="3"/>
      <c r="C107" s="3"/>
      <c r="D107" s="3"/>
      <c r="F107" s="36" t="s">
        <v>22</v>
      </c>
      <c r="G107" s="15"/>
      <c r="H107" s="37">
        <f>SUM(H92:H105)</f>
        <v>0</v>
      </c>
      <c r="I107" s="2"/>
    </row>
    <row r="108" spans="1:12" ht="15.6" customHeight="1" x14ac:dyDescent="0.3">
      <c r="A108" s="1"/>
      <c r="B108" s="3"/>
      <c r="C108" s="3"/>
      <c r="D108" s="3"/>
      <c r="F108" s="36"/>
      <c r="G108" s="15"/>
      <c r="H108" s="38"/>
      <c r="I108" s="2"/>
      <c r="L108" s="57"/>
    </row>
    <row r="109" spans="1:12" ht="21.6" customHeight="1" x14ac:dyDescent="0.3">
      <c r="A109" s="1"/>
      <c r="B109" s="30" t="s">
        <v>70</v>
      </c>
      <c r="C109" s="27"/>
      <c r="D109" s="27"/>
      <c r="E109" s="68"/>
      <c r="F109" s="35"/>
      <c r="G109" s="34"/>
      <c r="H109" s="29"/>
      <c r="I109" s="2"/>
    </row>
    <row r="110" spans="1:12" ht="21.6" customHeight="1" x14ac:dyDescent="0.3">
      <c r="A110" s="1"/>
      <c r="B110" s="6">
        <v>1</v>
      </c>
      <c r="C110" s="3" t="s">
        <v>113</v>
      </c>
      <c r="D110" s="49" t="s">
        <v>18</v>
      </c>
      <c r="E110" s="67">
        <f>(402+337+320+291+352+132+156+134)</f>
        <v>2124</v>
      </c>
      <c r="F110" s="9">
        <v>0</v>
      </c>
      <c r="G110" s="32"/>
      <c r="H110" s="10">
        <f t="shared" ref="H110:H118" si="10">SUM(E110*F110)</f>
        <v>0</v>
      </c>
      <c r="I110" s="2"/>
    </row>
    <row r="111" spans="1:12" ht="21.6" customHeight="1" x14ac:dyDescent="0.3">
      <c r="A111" s="1"/>
      <c r="B111" s="6">
        <f>B110+1</f>
        <v>2</v>
      </c>
      <c r="C111" s="3" t="s">
        <v>71</v>
      </c>
      <c r="D111" s="49" t="s">
        <v>18</v>
      </c>
      <c r="E111" s="67">
        <f>125+159+209+114+138+149+210+78+139+116+181+88+62+181+208+102+291+174+152</f>
        <v>2876</v>
      </c>
      <c r="F111" s="9">
        <v>0</v>
      </c>
      <c r="G111" s="32"/>
      <c r="H111" s="10">
        <f t="shared" si="10"/>
        <v>0</v>
      </c>
      <c r="I111" s="2"/>
    </row>
    <row r="112" spans="1:12" ht="21.6" customHeight="1" x14ac:dyDescent="0.3">
      <c r="A112" s="1"/>
      <c r="B112" s="6">
        <f>B111+1</f>
        <v>3</v>
      </c>
      <c r="C112" s="3" t="s">
        <v>114</v>
      </c>
      <c r="D112" s="49" t="s">
        <v>18</v>
      </c>
      <c r="E112" s="67">
        <f>72+54+85+53+51+62+51+77+71+53+88+93+54+73+99+101+51+99+76+70+73+50+51+71+69+53+53+68+46+155+101+51+49+60+66+75+60+61+70+62+67+51+50+96+70+106+26+22</f>
        <v>3265</v>
      </c>
      <c r="F112" s="9">
        <v>0</v>
      </c>
      <c r="G112" s="32"/>
      <c r="H112" s="10">
        <f t="shared" si="10"/>
        <v>0</v>
      </c>
      <c r="I112" s="2"/>
      <c r="K112" s="75"/>
      <c r="L112" s="75"/>
    </row>
    <row r="113" spans="1:13" ht="21.6" customHeight="1" x14ac:dyDescent="0.3">
      <c r="A113" s="1"/>
      <c r="B113" s="6">
        <f>B112+1</f>
        <v>4</v>
      </c>
      <c r="C113" s="3" t="s">
        <v>72</v>
      </c>
      <c r="D113" s="49" t="s">
        <v>18</v>
      </c>
      <c r="E113" s="67">
        <v>767</v>
      </c>
      <c r="F113" s="9">
        <v>0</v>
      </c>
      <c r="G113" s="32"/>
      <c r="H113" s="10">
        <f t="shared" si="10"/>
        <v>0</v>
      </c>
      <c r="I113" s="2"/>
    </row>
    <row r="114" spans="1:13" ht="21.6" customHeight="1" x14ac:dyDescent="0.3">
      <c r="A114" s="1"/>
      <c r="B114" s="6">
        <f t="shared" ref="B114:B118" si="11">B113+1</f>
        <v>5</v>
      </c>
      <c r="C114" s="3" t="s">
        <v>73</v>
      </c>
      <c r="D114" s="49" t="s">
        <v>21</v>
      </c>
      <c r="E114" s="67">
        <v>6</v>
      </c>
      <c r="F114" s="9">
        <v>0</v>
      </c>
      <c r="G114" s="32"/>
      <c r="H114" s="10">
        <f t="shared" si="10"/>
        <v>0</v>
      </c>
      <c r="I114" s="2"/>
      <c r="M114" s="75"/>
    </row>
    <row r="115" spans="1:13" ht="21.6" customHeight="1" x14ac:dyDescent="0.3">
      <c r="A115" s="1"/>
      <c r="B115" s="6">
        <f t="shared" si="11"/>
        <v>6</v>
      </c>
      <c r="C115" s="3" t="s">
        <v>115</v>
      </c>
      <c r="D115" s="49" t="s">
        <v>21</v>
      </c>
      <c r="E115" s="67">
        <v>48</v>
      </c>
      <c r="F115" s="9">
        <v>0</v>
      </c>
      <c r="G115" s="32"/>
      <c r="H115" s="10">
        <f t="shared" si="10"/>
        <v>0</v>
      </c>
      <c r="I115" s="2"/>
      <c r="K115" s="75"/>
    </row>
    <row r="116" spans="1:13" ht="21.6" customHeight="1" x14ac:dyDescent="0.3">
      <c r="A116" s="1"/>
      <c r="B116" s="6">
        <f t="shared" si="11"/>
        <v>7</v>
      </c>
      <c r="C116" s="3" t="s">
        <v>112</v>
      </c>
      <c r="D116" s="49" t="s">
        <v>21</v>
      </c>
      <c r="E116" s="67">
        <f>100*5</f>
        <v>500</v>
      </c>
      <c r="F116" s="9">
        <v>0</v>
      </c>
      <c r="G116" s="32"/>
      <c r="H116" s="10">
        <f t="shared" si="10"/>
        <v>0</v>
      </c>
      <c r="I116" s="2"/>
    </row>
    <row r="117" spans="1:13" ht="21.6" customHeight="1" x14ac:dyDescent="0.3">
      <c r="A117" s="1"/>
      <c r="B117" s="6">
        <f t="shared" si="11"/>
        <v>8</v>
      </c>
      <c r="C117" s="3" t="s">
        <v>69</v>
      </c>
      <c r="D117" s="49" t="s">
        <v>21</v>
      </c>
      <c r="E117" s="67">
        <v>13</v>
      </c>
      <c r="F117" s="9">
        <v>0</v>
      </c>
      <c r="G117" s="32"/>
      <c r="H117" s="10">
        <f t="shared" si="10"/>
        <v>0</v>
      </c>
      <c r="I117" s="2"/>
    </row>
    <row r="118" spans="1:13" ht="21.6" customHeight="1" x14ac:dyDescent="0.3">
      <c r="A118" s="1"/>
      <c r="B118" s="6">
        <f t="shared" si="11"/>
        <v>9</v>
      </c>
      <c r="C118" s="3" t="s">
        <v>74</v>
      </c>
      <c r="D118" s="49" t="s">
        <v>21</v>
      </c>
      <c r="E118" s="67">
        <v>15</v>
      </c>
      <c r="F118" s="9">
        <v>0</v>
      </c>
      <c r="G118" s="32"/>
      <c r="H118" s="10">
        <f t="shared" si="10"/>
        <v>0</v>
      </c>
      <c r="I118" s="2"/>
    </row>
    <row r="119" spans="1:13" ht="15.6" customHeight="1" x14ac:dyDescent="0.3">
      <c r="A119" s="1"/>
      <c r="B119" s="6"/>
      <c r="C119" s="3"/>
      <c r="D119" s="3"/>
      <c r="F119" s="36"/>
      <c r="H119" s="38"/>
      <c r="I119" s="2"/>
    </row>
    <row r="120" spans="1:13" ht="15.6" customHeight="1" x14ac:dyDescent="0.3">
      <c r="A120" s="1"/>
      <c r="B120" s="3"/>
      <c r="C120" s="3"/>
      <c r="D120" s="3"/>
      <c r="F120" s="36" t="s">
        <v>22</v>
      </c>
      <c r="G120" s="15"/>
      <c r="H120" s="37">
        <f>SUM(H110:H118)</f>
        <v>0</v>
      </c>
      <c r="I120" s="2"/>
    </row>
    <row r="121" spans="1:13" ht="15.6" customHeight="1" x14ac:dyDescent="0.3">
      <c r="A121" s="1"/>
      <c r="I121" s="2"/>
    </row>
    <row r="122" spans="1:13" ht="21.6" customHeight="1" x14ac:dyDescent="0.3">
      <c r="A122" s="1"/>
      <c r="B122" s="58" t="s">
        <v>76</v>
      </c>
      <c r="C122" s="59"/>
      <c r="D122" s="59"/>
      <c r="E122" s="73"/>
      <c r="F122" s="60"/>
      <c r="G122" s="44"/>
      <c r="H122" s="61"/>
      <c r="I122" s="2"/>
    </row>
    <row r="123" spans="1:13" ht="21.6" customHeight="1" x14ac:dyDescent="0.3">
      <c r="B123" s="62">
        <v>1</v>
      </c>
      <c r="C123" s="63" t="s">
        <v>77</v>
      </c>
      <c r="D123" s="49" t="s">
        <v>27</v>
      </c>
      <c r="E123" s="77">
        <f>8995+280</f>
        <v>9275</v>
      </c>
      <c r="F123" s="64">
        <v>0</v>
      </c>
      <c r="G123" s="15"/>
      <c r="H123" s="37">
        <f>SUM(E123*F123)</f>
        <v>0</v>
      </c>
      <c r="I123" s="2"/>
    </row>
    <row r="124" spans="1:13" ht="21.6" customHeight="1" x14ac:dyDescent="0.3">
      <c r="A124" s="15"/>
      <c r="B124" s="62">
        <f>B123+1</f>
        <v>2</v>
      </c>
      <c r="C124" s="63" t="s">
        <v>78</v>
      </c>
      <c r="D124" s="49" t="s">
        <v>27</v>
      </c>
      <c r="E124" s="77">
        <f>4540+5</f>
        <v>4545</v>
      </c>
      <c r="F124" s="64">
        <v>0</v>
      </c>
      <c r="G124" s="15"/>
      <c r="H124" s="37">
        <f t="shared" ref="H124:H132" si="12">SUM(E124*F124)</f>
        <v>0</v>
      </c>
      <c r="I124" s="2"/>
    </row>
    <row r="125" spans="1:13" ht="21.6" customHeight="1" x14ac:dyDescent="0.3">
      <c r="A125" s="15"/>
      <c r="B125" s="62">
        <f t="shared" ref="B125:B132" si="13">B124+1</f>
        <v>3</v>
      </c>
      <c r="C125" s="63" t="s">
        <v>51</v>
      </c>
      <c r="D125" s="49" t="s">
        <v>27</v>
      </c>
      <c r="E125" s="77">
        <v>15380</v>
      </c>
      <c r="F125" s="64">
        <v>0</v>
      </c>
      <c r="G125" s="15"/>
      <c r="H125" s="37">
        <f>SUM(E125*F125)</f>
        <v>0</v>
      </c>
      <c r="I125" s="2"/>
    </row>
    <row r="126" spans="1:13" ht="21.6" customHeight="1" x14ac:dyDescent="0.3">
      <c r="A126" s="15"/>
      <c r="B126" s="62">
        <f t="shared" si="13"/>
        <v>4</v>
      </c>
      <c r="C126" s="63" t="s">
        <v>52</v>
      </c>
      <c r="D126" s="49" t="s">
        <v>27</v>
      </c>
      <c r="E126" s="77">
        <v>35870</v>
      </c>
      <c r="F126" s="64">
        <v>0</v>
      </c>
      <c r="G126" s="15"/>
      <c r="H126" s="37">
        <f t="shared" ref="H126" si="14">SUM(E126*F126)</f>
        <v>0</v>
      </c>
      <c r="I126" s="2"/>
    </row>
    <row r="127" spans="1:13" ht="21.6" customHeight="1" x14ac:dyDescent="0.3">
      <c r="A127" s="15"/>
      <c r="B127" s="62">
        <f t="shared" si="13"/>
        <v>5</v>
      </c>
      <c r="C127" s="63" t="s">
        <v>110</v>
      </c>
      <c r="D127" s="49" t="s">
        <v>27</v>
      </c>
      <c r="E127" s="77">
        <v>6770</v>
      </c>
      <c r="F127" s="64">
        <v>0</v>
      </c>
      <c r="G127" s="15"/>
      <c r="H127" s="37">
        <f t="shared" si="12"/>
        <v>0</v>
      </c>
      <c r="I127" s="2"/>
    </row>
    <row r="128" spans="1:13" ht="21.6" customHeight="1" x14ac:dyDescent="0.3">
      <c r="A128" s="15"/>
      <c r="B128" s="62">
        <f t="shared" si="13"/>
        <v>6</v>
      </c>
      <c r="C128" s="63" t="s">
        <v>111</v>
      </c>
      <c r="D128" s="49" t="s">
        <v>27</v>
      </c>
      <c r="E128" s="77">
        <v>2350</v>
      </c>
      <c r="F128" s="64">
        <v>0</v>
      </c>
      <c r="G128" s="15"/>
      <c r="H128" s="37">
        <f t="shared" si="12"/>
        <v>0</v>
      </c>
    </row>
    <row r="129" spans="1:9" ht="21.6" customHeight="1" x14ac:dyDescent="0.3">
      <c r="A129" s="15"/>
      <c r="B129" s="62">
        <f>B128+1</f>
        <v>7</v>
      </c>
      <c r="C129" t="s">
        <v>116</v>
      </c>
      <c r="D129" s="49" t="s">
        <v>117</v>
      </c>
      <c r="E129" s="76">
        <f>(E124+E126+E128)-(E123+E125+E127)</f>
        <v>11340</v>
      </c>
      <c r="F129" s="64">
        <v>0</v>
      </c>
      <c r="G129" s="15"/>
      <c r="H129" s="37">
        <f t="shared" ref="H129" si="15">SUM(E129*F129)</f>
        <v>0</v>
      </c>
    </row>
    <row r="130" spans="1:9" ht="21.6" customHeight="1" x14ac:dyDescent="0.3">
      <c r="A130" s="15"/>
      <c r="B130" s="62">
        <f>B129+1</f>
        <v>8</v>
      </c>
      <c r="C130" t="s">
        <v>79</v>
      </c>
      <c r="D130" s="49" t="s">
        <v>80</v>
      </c>
      <c r="E130" s="69">
        <v>24.17</v>
      </c>
      <c r="F130" s="64">
        <v>0</v>
      </c>
      <c r="G130" s="15"/>
      <c r="H130" s="37">
        <f t="shared" si="12"/>
        <v>0</v>
      </c>
    </row>
    <row r="131" spans="1:9" ht="21.6" customHeight="1" x14ac:dyDescent="0.3">
      <c r="A131" s="15"/>
      <c r="B131" s="62">
        <f t="shared" si="13"/>
        <v>9</v>
      </c>
      <c r="C131" t="s">
        <v>20</v>
      </c>
      <c r="D131" s="49" t="s">
        <v>19</v>
      </c>
      <c r="E131" s="67">
        <v>1</v>
      </c>
      <c r="F131" s="64">
        <v>0</v>
      </c>
      <c r="G131" s="15"/>
      <c r="H131" s="37">
        <f t="shared" si="12"/>
        <v>0</v>
      </c>
      <c r="I131" s="2"/>
    </row>
    <row r="132" spans="1:9" ht="21.6" customHeight="1" x14ac:dyDescent="0.3">
      <c r="A132" s="15"/>
      <c r="B132" s="62">
        <f t="shared" si="13"/>
        <v>10</v>
      </c>
      <c r="C132" t="s">
        <v>81</v>
      </c>
      <c r="D132" s="49" t="s">
        <v>19</v>
      </c>
      <c r="E132" s="67">
        <v>1</v>
      </c>
      <c r="F132" s="64">
        <v>0</v>
      </c>
      <c r="G132" s="15"/>
      <c r="H132" s="37">
        <f t="shared" si="12"/>
        <v>0</v>
      </c>
      <c r="I132" s="2"/>
    </row>
    <row r="133" spans="1:9" ht="15.6" customHeight="1" x14ac:dyDescent="0.3">
      <c r="A133" s="15"/>
      <c r="B133" s="62"/>
      <c r="D133" s="49"/>
      <c r="E133" s="69"/>
      <c r="F133" s="36"/>
      <c r="G133" s="15"/>
      <c r="H133" s="38"/>
      <c r="I133" s="2"/>
    </row>
    <row r="134" spans="1:9" ht="15.6" customHeight="1" x14ac:dyDescent="0.3">
      <c r="A134" s="15"/>
      <c r="E134" s="69"/>
      <c r="F134" s="36" t="s">
        <v>22</v>
      </c>
      <c r="G134" s="15"/>
      <c r="H134" s="37">
        <f>SUM(H123:H132)</f>
        <v>0</v>
      </c>
      <c r="I134" s="2"/>
    </row>
    <row r="135" spans="1:9" ht="15.6" customHeight="1" thickBot="1" x14ac:dyDescent="0.35">
      <c r="A135" s="15"/>
      <c r="B135" s="6"/>
      <c r="C135" s="3"/>
      <c r="D135" s="4"/>
      <c r="E135" s="50"/>
      <c r="F135" s="36"/>
      <c r="H135" s="38"/>
      <c r="I135" s="2"/>
    </row>
    <row r="136" spans="1:9" ht="21.6" customHeight="1" thickBot="1" x14ac:dyDescent="0.35">
      <c r="A136" s="15"/>
      <c r="B136" s="117" t="s">
        <v>98</v>
      </c>
      <c r="C136" s="117"/>
      <c r="D136" s="117"/>
      <c r="E136" s="117"/>
      <c r="F136" s="117"/>
      <c r="G136" s="51"/>
      <c r="H136" s="31">
        <f>SUM(H134,H120,H107,H89,H67,H44)</f>
        <v>0</v>
      </c>
      <c r="I136" s="2"/>
    </row>
    <row r="137" spans="1:9" ht="21.6" customHeight="1" x14ac:dyDescent="0.3">
      <c r="A137" s="1"/>
      <c r="I137" s="2"/>
    </row>
    <row r="138" spans="1:9" s="84" customFormat="1" ht="21.6" customHeight="1" x14ac:dyDescent="0.3">
      <c r="A138" s="88"/>
      <c r="B138" s="98" t="s">
        <v>138</v>
      </c>
      <c r="C138" s="91"/>
      <c r="D138" s="91"/>
      <c r="E138" s="91"/>
      <c r="F138" s="91"/>
      <c r="G138" s="91"/>
      <c r="H138" s="91"/>
      <c r="I138" s="92"/>
    </row>
    <row r="139" spans="1:9" s="84" customFormat="1" ht="18.600000000000001" customHeight="1" x14ac:dyDescent="0.3">
      <c r="A139" s="88"/>
      <c r="B139" s="116" t="s">
        <v>43</v>
      </c>
      <c r="C139" s="116"/>
      <c r="D139" s="85"/>
      <c r="E139" s="89"/>
      <c r="F139" s="85"/>
      <c r="G139" s="85"/>
      <c r="H139" s="85"/>
      <c r="I139" s="90"/>
    </row>
    <row r="140" spans="1:9" ht="21.6" customHeight="1" x14ac:dyDescent="0.3">
      <c r="B140" s="6">
        <v>1</v>
      </c>
      <c r="C140" s="3" t="s">
        <v>123</v>
      </c>
      <c r="D140" s="4"/>
      <c r="E140" s="78"/>
      <c r="F140" s="23"/>
      <c r="G140" s="3"/>
      <c r="H140" s="12"/>
      <c r="I140" s="3"/>
    </row>
    <row r="141" spans="1:9" ht="21.6" customHeight="1" x14ac:dyDescent="0.3">
      <c r="B141" s="6"/>
      <c r="C141" s="40" t="s">
        <v>124</v>
      </c>
      <c r="D141" s="4" t="s">
        <v>16</v>
      </c>
      <c r="E141" s="78">
        <v>1069</v>
      </c>
      <c r="F141" s="9">
        <v>0</v>
      </c>
      <c r="G141" s="3"/>
      <c r="H141" s="10">
        <f t="shared" ref="H141:H143" si="16">SUM(E141*F141)</f>
        <v>0</v>
      </c>
      <c r="I141" s="3"/>
    </row>
    <row r="142" spans="1:9" ht="21.6" customHeight="1" x14ac:dyDescent="0.3">
      <c r="B142" s="6"/>
      <c r="C142" s="40" t="s">
        <v>125</v>
      </c>
      <c r="D142" s="4" t="s">
        <v>16</v>
      </c>
      <c r="E142" s="78">
        <v>1097</v>
      </c>
      <c r="F142" s="9">
        <v>0</v>
      </c>
      <c r="G142" s="3"/>
      <c r="H142" s="10">
        <f t="shared" si="16"/>
        <v>0</v>
      </c>
      <c r="I142" s="3"/>
    </row>
    <row r="143" spans="1:9" ht="21.6" customHeight="1" x14ac:dyDescent="0.3">
      <c r="A143" s="1"/>
      <c r="B143" s="6"/>
      <c r="C143" s="40" t="s">
        <v>126</v>
      </c>
      <c r="D143" s="4" t="s">
        <v>16</v>
      </c>
      <c r="E143" s="78">
        <v>1097</v>
      </c>
      <c r="F143" s="9">
        <v>0</v>
      </c>
      <c r="G143" s="3"/>
      <c r="H143" s="10">
        <f t="shared" si="16"/>
        <v>0</v>
      </c>
      <c r="I143" s="3"/>
    </row>
    <row r="144" spans="1:9" ht="21.6" customHeight="1" x14ac:dyDescent="0.3">
      <c r="A144" s="1"/>
      <c r="B144" s="6">
        <v>2</v>
      </c>
      <c r="C144" s="3" t="s">
        <v>127</v>
      </c>
      <c r="D144" s="4"/>
      <c r="E144" s="78"/>
      <c r="F144" s="23"/>
      <c r="G144" s="3"/>
      <c r="H144" s="12"/>
      <c r="I144" s="3"/>
    </row>
    <row r="145" spans="1:9" ht="21.6" customHeight="1" x14ac:dyDescent="0.3">
      <c r="A145" s="1"/>
      <c r="B145" s="6"/>
      <c r="C145" s="40" t="s">
        <v>128</v>
      </c>
      <c r="D145" s="4" t="s">
        <v>16</v>
      </c>
      <c r="E145" s="78">
        <v>1759</v>
      </c>
      <c r="F145" s="9">
        <v>0</v>
      </c>
      <c r="G145" s="3"/>
      <c r="H145" s="10">
        <f t="shared" ref="H145:H147" si="17">SUM(E145*F145)</f>
        <v>0</v>
      </c>
      <c r="I145" s="3"/>
    </row>
    <row r="146" spans="1:9" ht="21.6" customHeight="1" x14ac:dyDescent="0.3">
      <c r="A146" s="1"/>
      <c r="B146" s="6"/>
      <c r="C146" s="40" t="s">
        <v>125</v>
      </c>
      <c r="D146" s="4" t="s">
        <v>16</v>
      </c>
      <c r="E146" s="78">
        <v>1996</v>
      </c>
      <c r="F146" s="9">
        <v>0</v>
      </c>
      <c r="G146" s="3"/>
      <c r="H146" s="10">
        <f t="shared" si="17"/>
        <v>0</v>
      </c>
      <c r="I146" s="3"/>
    </row>
    <row r="147" spans="1:9" ht="21.6" customHeight="1" x14ac:dyDescent="0.3">
      <c r="A147" s="1"/>
      <c r="B147" s="6"/>
      <c r="C147" s="40" t="s">
        <v>126</v>
      </c>
      <c r="D147" s="4" t="s">
        <v>16</v>
      </c>
      <c r="E147" s="78">
        <v>1996</v>
      </c>
      <c r="F147" s="9">
        <v>0</v>
      </c>
      <c r="G147" s="3"/>
      <c r="H147" s="10">
        <f t="shared" si="17"/>
        <v>0</v>
      </c>
    </row>
    <row r="148" spans="1:9" ht="21.6" customHeight="1" x14ac:dyDescent="0.3">
      <c r="A148" s="1"/>
      <c r="B148" s="6">
        <v>3</v>
      </c>
      <c r="C148" s="3" t="s">
        <v>129</v>
      </c>
      <c r="D148" s="4"/>
      <c r="E148" s="78"/>
      <c r="F148" s="23"/>
      <c r="G148" s="3"/>
      <c r="H148" s="12"/>
    </row>
    <row r="149" spans="1:9" ht="21.6" customHeight="1" x14ac:dyDescent="0.3">
      <c r="A149" s="1"/>
      <c r="B149" s="6"/>
      <c r="C149" s="40" t="s">
        <v>128</v>
      </c>
      <c r="D149" s="4" t="s">
        <v>16</v>
      </c>
      <c r="E149" s="78">
        <v>916</v>
      </c>
      <c r="F149" s="9">
        <v>0</v>
      </c>
      <c r="G149" s="3"/>
      <c r="H149" s="10">
        <f t="shared" ref="H149:H156" si="18">SUM(E149*F149)</f>
        <v>0</v>
      </c>
    </row>
    <row r="150" spans="1:9" ht="21.6" customHeight="1" x14ac:dyDescent="0.3">
      <c r="A150" s="1"/>
      <c r="B150" s="6"/>
      <c r="C150" s="40" t="s">
        <v>130</v>
      </c>
      <c r="D150" s="4" t="s">
        <v>16</v>
      </c>
      <c r="E150" s="78">
        <v>1047</v>
      </c>
      <c r="F150" s="9">
        <v>0</v>
      </c>
      <c r="G150" s="3"/>
      <c r="H150" s="10">
        <f t="shared" si="18"/>
        <v>0</v>
      </c>
    </row>
    <row r="151" spans="1:9" ht="21.6" customHeight="1" x14ac:dyDescent="0.3">
      <c r="A151" s="1"/>
      <c r="B151" s="6"/>
      <c r="C151" s="40" t="s">
        <v>126</v>
      </c>
      <c r="D151" s="4" t="s">
        <v>16</v>
      </c>
      <c r="E151" s="78">
        <v>1047</v>
      </c>
      <c r="F151" s="9">
        <v>0</v>
      </c>
      <c r="G151" s="3"/>
      <c r="H151" s="10">
        <f t="shared" si="18"/>
        <v>0</v>
      </c>
    </row>
    <row r="152" spans="1:9" ht="21.6" customHeight="1" x14ac:dyDescent="0.3">
      <c r="B152" s="6">
        <v>4</v>
      </c>
      <c r="C152" s="3" t="s">
        <v>44</v>
      </c>
      <c r="D152" s="4" t="s">
        <v>16</v>
      </c>
      <c r="E152" s="79">
        <v>418</v>
      </c>
      <c r="F152" s="9">
        <v>0</v>
      </c>
      <c r="G152" s="3"/>
      <c r="H152" s="10">
        <f t="shared" si="18"/>
        <v>0</v>
      </c>
    </row>
    <row r="153" spans="1:9" ht="21.6" customHeight="1" x14ac:dyDescent="0.3">
      <c r="B153" s="6">
        <v>5</v>
      </c>
      <c r="C153" s="3" t="s">
        <v>131</v>
      </c>
      <c r="D153" s="4" t="s">
        <v>18</v>
      </c>
      <c r="E153" s="78">
        <v>1948</v>
      </c>
      <c r="F153" s="9">
        <v>0</v>
      </c>
      <c r="G153" s="3"/>
      <c r="H153" s="10">
        <f t="shared" si="18"/>
        <v>0</v>
      </c>
    </row>
    <row r="154" spans="1:9" ht="21.6" customHeight="1" x14ac:dyDescent="0.3">
      <c r="B154" s="6">
        <v>6</v>
      </c>
      <c r="C154" s="3" t="s">
        <v>34</v>
      </c>
      <c r="D154" s="4" t="s">
        <v>18</v>
      </c>
      <c r="E154" s="78">
        <v>42</v>
      </c>
      <c r="F154" s="9">
        <v>0</v>
      </c>
      <c r="G154" s="3"/>
      <c r="H154" s="10">
        <f t="shared" si="18"/>
        <v>0</v>
      </c>
    </row>
    <row r="155" spans="1:9" ht="21.6" customHeight="1" x14ac:dyDescent="0.3">
      <c r="B155" s="6">
        <v>7</v>
      </c>
      <c r="C155" s="3" t="s">
        <v>132</v>
      </c>
      <c r="D155" s="4" t="s">
        <v>21</v>
      </c>
      <c r="E155" s="78">
        <v>1</v>
      </c>
      <c r="F155" s="9">
        <v>0</v>
      </c>
      <c r="G155" s="3"/>
      <c r="H155" s="10">
        <f t="shared" si="18"/>
        <v>0</v>
      </c>
    </row>
    <row r="156" spans="1:9" ht="21.6" customHeight="1" x14ac:dyDescent="0.3">
      <c r="B156" s="6">
        <v>8</v>
      </c>
      <c r="C156" s="3" t="s">
        <v>133</v>
      </c>
      <c r="D156" s="4" t="s">
        <v>21</v>
      </c>
      <c r="E156" s="78">
        <v>3</v>
      </c>
      <c r="F156" s="9">
        <v>0</v>
      </c>
      <c r="G156" s="3"/>
      <c r="H156" s="10">
        <f t="shared" si="18"/>
        <v>0</v>
      </c>
    </row>
    <row r="157" spans="1:9" ht="10.65" customHeight="1" x14ac:dyDescent="0.3">
      <c r="B157" s="6"/>
      <c r="C157" s="3"/>
      <c r="D157" s="4"/>
      <c r="E157" s="78"/>
      <c r="F157" s="23"/>
      <c r="G157" s="3"/>
      <c r="H157" s="10"/>
    </row>
    <row r="158" spans="1:9" ht="18.600000000000001" customHeight="1" x14ac:dyDescent="0.3">
      <c r="B158" s="5"/>
      <c r="C158" s="3"/>
      <c r="D158" s="4"/>
      <c r="E158" s="78"/>
      <c r="F158" s="11" t="s">
        <v>22</v>
      </c>
      <c r="G158" s="3"/>
      <c r="H158" s="10">
        <f>SUM(H141:H156)</f>
        <v>0</v>
      </c>
    </row>
    <row r="159" spans="1:9" ht="10.65" customHeight="1" x14ac:dyDescent="0.3">
      <c r="B159" s="4"/>
      <c r="C159" s="3"/>
      <c r="D159" s="3"/>
      <c r="E159" s="78"/>
      <c r="F159" s="11"/>
      <c r="G159" s="3"/>
      <c r="H159" s="12"/>
    </row>
    <row r="160" spans="1:9" s="84" customFormat="1" ht="21.45" customHeight="1" x14ac:dyDescent="0.3">
      <c r="B160" s="98" t="s">
        <v>42</v>
      </c>
      <c r="C160" s="85"/>
      <c r="D160" s="85"/>
      <c r="E160" s="86"/>
      <c r="F160" s="87"/>
      <c r="G160" s="85"/>
      <c r="H160" s="87"/>
    </row>
    <row r="161" spans="2:8" ht="21.6" customHeight="1" x14ac:dyDescent="0.3">
      <c r="B161" s="6">
        <v>1</v>
      </c>
      <c r="C161" s="3" t="s">
        <v>29</v>
      </c>
      <c r="D161" s="4" t="s">
        <v>16</v>
      </c>
      <c r="E161" s="80">
        <v>21</v>
      </c>
      <c r="F161" s="9">
        <v>0</v>
      </c>
      <c r="G161" s="3"/>
      <c r="H161" s="10">
        <f>E161*F161</f>
        <v>0</v>
      </c>
    </row>
    <row r="162" spans="2:8" ht="21.45" customHeight="1" x14ac:dyDescent="0.3">
      <c r="B162" s="6">
        <f>B161+1</f>
        <v>2</v>
      </c>
      <c r="C162" s="3" t="s">
        <v>30</v>
      </c>
      <c r="D162" s="4" t="s">
        <v>16</v>
      </c>
      <c r="E162" s="80">
        <v>1892</v>
      </c>
      <c r="F162" s="9">
        <v>0</v>
      </c>
      <c r="G162" s="3"/>
      <c r="H162" s="10">
        <f>E162*F162</f>
        <v>0</v>
      </c>
    </row>
    <row r="163" spans="2:8" ht="21.6" customHeight="1" x14ac:dyDescent="0.3">
      <c r="B163" s="6">
        <f t="shared" ref="B163:B165" si="19">B162+1</f>
        <v>3</v>
      </c>
      <c r="C163" s="3" t="s">
        <v>66</v>
      </c>
      <c r="D163" s="4" t="s">
        <v>16</v>
      </c>
      <c r="E163" s="80">
        <v>429</v>
      </c>
      <c r="F163" s="9">
        <v>0</v>
      </c>
      <c r="G163" s="3"/>
      <c r="H163" s="10">
        <f t="shared" ref="H163:H170" si="20">E163*F163</f>
        <v>0</v>
      </c>
    </row>
    <row r="164" spans="2:8" ht="21.6" customHeight="1" x14ac:dyDescent="0.3">
      <c r="B164" s="6">
        <f t="shared" si="19"/>
        <v>4</v>
      </c>
      <c r="C164" s="3" t="s">
        <v>67</v>
      </c>
      <c r="D164" s="4" t="s">
        <v>16</v>
      </c>
      <c r="E164" s="80">
        <v>1463</v>
      </c>
      <c r="F164" s="9">
        <v>0</v>
      </c>
      <c r="G164" s="3"/>
      <c r="H164" s="10">
        <f t="shared" si="20"/>
        <v>0</v>
      </c>
    </row>
    <row r="165" spans="2:8" ht="21.6" customHeight="1" x14ac:dyDescent="0.3">
      <c r="B165" s="6">
        <f t="shared" si="19"/>
        <v>5</v>
      </c>
      <c r="C165" s="3" t="s">
        <v>28</v>
      </c>
      <c r="D165" s="4"/>
      <c r="E165" s="81"/>
    </row>
    <row r="166" spans="2:8" ht="21.6" customHeight="1" x14ac:dyDescent="0.3">
      <c r="B166" s="6"/>
      <c r="C166" s="40" t="s">
        <v>134</v>
      </c>
      <c r="D166" s="4" t="s">
        <v>27</v>
      </c>
      <c r="E166" s="82">
        <v>1.2</v>
      </c>
      <c r="F166" s="9">
        <v>0</v>
      </c>
      <c r="G166" s="3"/>
      <c r="H166" s="10">
        <f t="shared" si="20"/>
        <v>0</v>
      </c>
    </row>
    <row r="167" spans="2:8" ht="21.6" customHeight="1" x14ac:dyDescent="0.3">
      <c r="B167" s="6"/>
      <c r="C167" s="40" t="s">
        <v>135</v>
      </c>
      <c r="D167" s="4" t="s">
        <v>27</v>
      </c>
      <c r="E167" s="82">
        <v>5.38</v>
      </c>
      <c r="F167" s="9">
        <v>0</v>
      </c>
      <c r="G167" s="3"/>
      <c r="H167" s="10">
        <f t="shared" si="20"/>
        <v>0</v>
      </c>
    </row>
    <row r="168" spans="2:8" ht="21.6" customHeight="1" x14ac:dyDescent="0.3">
      <c r="B168" s="6"/>
      <c r="C168" s="40" t="s">
        <v>136</v>
      </c>
      <c r="D168" s="4" t="s">
        <v>27</v>
      </c>
      <c r="E168" s="82">
        <v>7.75</v>
      </c>
      <c r="F168" s="9">
        <v>0</v>
      </c>
      <c r="G168" s="3"/>
      <c r="H168" s="10">
        <f t="shared" si="20"/>
        <v>0</v>
      </c>
    </row>
    <row r="169" spans="2:8" ht="21.6" customHeight="1" x14ac:dyDescent="0.3">
      <c r="B169" s="6">
        <v>6</v>
      </c>
      <c r="C169" s="3" t="s">
        <v>137</v>
      </c>
      <c r="D169" s="4" t="s">
        <v>18</v>
      </c>
      <c r="E169" s="78">
        <v>141</v>
      </c>
      <c r="F169" s="9">
        <v>0</v>
      </c>
      <c r="G169" s="3"/>
      <c r="H169" s="10">
        <f t="shared" si="20"/>
        <v>0</v>
      </c>
    </row>
    <row r="170" spans="2:8" ht="21.6" customHeight="1" x14ac:dyDescent="0.3">
      <c r="B170" s="6">
        <v>7</v>
      </c>
      <c r="C170" s="3" t="s">
        <v>26</v>
      </c>
      <c r="D170" s="4" t="s">
        <v>18</v>
      </c>
      <c r="E170" s="78">
        <v>141</v>
      </c>
      <c r="F170" s="9">
        <v>0</v>
      </c>
      <c r="G170" s="3"/>
      <c r="H170" s="10">
        <f t="shared" si="20"/>
        <v>0</v>
      </c>
    </row>
    <row r="171" spans="2:8" ht="10.65" customHeight="1" x14ac:dyDescent="0.3">
      <c r="B171" s="6"/>
      <c r="C171" s="3"/>
      <c r="D171" s="4"/>
      <c r="E171" s="81"/>
      <c r="F171" s="11"/>
      <c r="G171" s="3"/>
      <c r="H171" s="12"/>
    </row>
    <row r="172" spans="2:8" ht="18.600000000000001" customHeight="1" x14ac:dyDescent="0.3">
      <c r="B172" s="6"/>
      <c r="C172" s="3"/>
      <c r="D172" s="4"/>
      <c r="E172" s="81"/>
      <c r="F172" s="11" t="s">
        <v>22</v>
      </c>
      <c r="G172" s="3"/>
      <c r="H172" s="10">
        <f>SUM(H161:H170)</f>
        <v>0</v>
      </c>
    </row>
    <row r="173" spans="2:8" ht="10.65" customHeight="1" x14ac:dyDescent="0.3">
      <c r="B173" s="4"/>
      <c r="C173" s="3"/>
      <c r="D173" s="4"/>
      <c r="E173" s="78"/>
      <c r="F173" s="11"/>
      <c r="G173" s="3"/>
      <c r="H173" s="12"/>
    </row>
    <row r="174" spans="2:8" s="84" customFormat="1" ht="21.6" customHeight="1" x14ac:dyDescent="0.3">
      <c r="B174" s="99" t="s">
        <v>76</v>
      </c>
      <c r="C174" s="93"/>
      <c r="D174" s="93"/>
      <c r="E174" s="94"/>
      <c r="F174" s="95"/>
      <c r="G174" s="96"/>
      <c r="H174" s="97"/>
    </row>
    <row r="175" spans="2:8" ht="21.6" customHeight="1" x14ac:dyDescent="0.3">
      <c r="B175" s="62">
        <v>1</v>
      </c>
      <c r="C175" s="63" t="s">
        <v>77</v>
      </c>
      <c r="D175" s="49" t="s">
        <v>27</v>
      </c>
      <c r="E175" s="83">
        <v>75</v>
      </c>
      <c r="F175" s="64">
        <v>0</v>
      </c>
      <c r="G175" s="15"/>
      <c r="H175" s="37">
        <f>SUM(E175*F175)</f>
        <v>0</v>
      </c>
    </row>
    <row r="176" spans="2:8" ht="21.6" customHeight="1" x14ac:dyDescent="0.3">
      <c r="B176" s="62">
        <f>B175+1</f>
        <v>2</v>
      </c>
      <c r="C176" s="63" t="s">
        <v>78</v>
      </c>
      <c r="D176" s="49" t="s">
        <v>27</v>
      </c>
      <c r="E176" s="83">
        <v>6450</v>
      </c>
      <c r="F176" s="64">
        <v>0</v>
      </c>
      <c r="G176" s="15"/>
      <c r="H176" s="37">
        <f t="shared" ref="H176:H181" si="21">SUM(E176*F176)</f>
        <v>0</v>
      </c>
    </row>
    <row r="177" spans="2:8" ht="21.6" customHeight="1" x14ac:dyDescent="0.3">
      <c r="B177" s="62">
        <v>3</v>
      </c>
      <c r="C177" s="63" t="s">
        <v>110</v>
      </c>
      <c r="D177" s="49" t="s">
        <v>27</v>
      </c>
      <c r="E177" s="83">
        <v>3745</v>
      </c>
      <c r="F177" s="64">
        <v>0</v>
      </c>
      <c r="G177" s="15"/>
      <c r="H177" s="37">
        <f t="shared" si="21"/>
        <v>0</v>
      </c>
    </row>
    <row r="178" spans="2:8" ht="21.6" customHeight="1" x14ac:dyDescent="0.3">
      <c r="B178" s="62">
        <f t="shared" ref="B178:B181" si="22">B177+1</f>
        <v>4</v>
      </c>
      <c r="C178" s="63" t="s">
        <v>111</v>
      </c>
      <c r="D178" s="49" t="s">
        <v>27</v>
      </c>
      <c r="E178" s="83">
        <v>2110</v>
      </c>
      <c r="F178" s="64">
        <v>0</v>
      </c>
      <c r="G178" s="15"/>
      <c r="H178" s="37">
        <f t="shared" si="21"/>
        <v>0</v>
      </c>
    </row>
    <row r="179" spans="2:8" ht="21.6" customHeight="1" x14ac:dyDescent="0.3">
      <c r="B179" s="62">
        <f t="shared" si="22"/>
        <v>5</v>
      </c>
      <c r="C179" t="s">
        <v>79</v>
      </c>
      <c r="D179" s="49" t="s">
        <v>80</v>
      </c>
      <c r="E179" s="70">
        <v>2.2999999999999998</v>
      </c>
      <c r="F179" s="64">
        <v>0</v>
      </c>
      <c r="G179" s="15"/>
      <c r="H179" s="37">
        <f t="shared" si="21"/>
        <v>0</v>
      </c>
    </row>
    <row r="180" spans="2:8" ht="21.6" customHeight="1" x14ac:dyDescent="0.3">
      <c r="B180" s="62">
        <f t="shared" si="22"/>
        <v>6</v>
      </c>
      <c r="C180" t="s">
        <v>20</v>
      </c>
      <c r="D180" s="49" t="s">
        <v>19</v>
      </c>
      <c r="E180" s="67">
        <v>1</v>
      </c>
      <c r="F180" s="64">
        <v>0</v>
      </c>
      <c r="G180" s="15"/>
      <c r="H180" s="37">
        <f t="shared" si="21"/>
        <v>0</v>
      </c>
    </row>
    <row r="181" spans="2:8" ht="21.6" customHeight="1" x14ac:dyDescent="0.3">
      <c r="B181" s="62">
        <f t="shared" si="22"/>
        <v>7</v>
      </c>
      <c r="C181" t="s">
        <v>81</v>
      </c>
      <c r="D181" s="49" t="s">
        <v>19</v>
      </c>
      <c r="E181" s="67">
        <v>1</v>
      </c>
      <c r="F181" s="64">
        <v>0</v>
      </c>
      <c r="G181" s="15"/>
      <c r="H181" s="37">
        <f t="shared" si="21"/>
        <v>0</v>
      </c>
    </row>
    <row r="182" spans="2:8" ht="10.65" customHeight="1" x14ac:dyDescent="0.3">
      <c r="B182" s="62"/>
      <c r="D182" s="49"/>
      <c r="E182" s="69"/>
      <c r="F182" s="36"/>
      <c r="G182" s="15"/>
      <c r="H182" s="38"/>
    </row>
    <row r="183" spans="2:8" ht="18.600000000000001" customHeight="1" x14ac:dyDescent="0.3">
      <c r="E183" s="69"/>
      <c r="F183" s="36" t="s">
        <v>22</v>
      </c>
      <c r="G183" s="15"/>
      <c r="H183" s="37">
        <f>SUM(H175:H181)</f>
        <v>0</v>
      </c>
    </row>
    <row r="184" spans="2:8" ht="10.65" customHeight="1" thickBot="1" x14ac:dyDescent="0.35">
      <c r="E184" s="69"/>
      <c r="F184" s="36"/>
      <c r="G184" s="15"/>
      <c r="H184" s="38"/>
    </row>
    <row r="185" spans="2:8" ht="18.600000000000001" customHeight="1" thickBot="1" x14ac:dyDescent="0.35">
      <c r="B185" s="117" t="s">
        <v>139</v>
      </c>
      <c r="C185" s="117"/>
      <c r="D185" s="117"/>
      <c r="E185" s="117"/>
      <c r="F185" s="117"/>
      <c r="G185" s="51"/>
      <c r="H185" s="31">
        <f>SUM(H183,H172,H158)</f>
        <v>0</v>
      </c>
    </row>
  </sheetData>
  <protectedRanges>
    <protectedRange password="DA9B" sqref="C47:E48 C50:E63" name="Range1_1"/>
    <protectedRange password="DA9B" sqref="C49:E49" name="Range1_1_1"/>
    <protectedRange password="DA9B" sqref="C161:E162 C164:E169" name="Range1_1_2"/>
    <protectedRange password="DA9B" sqref="C163:E163" name="Range1_1_1_1"/>
  </protectedRanges>
  <mergeCells count="18">
    <mergeCell ref="B139:C139"/>
    <mergeCell ref="B185:F185"/>
    <mergeCell ref="B15:I15"/>
    <mergeCell ref="B16:I16"/>
    <mergeCell ref="B24:C24"/>
    <mergeCell ref="B136:F136"/>
    <mergeCell ref="B14:I14"/>
    <mergeCell ref="B22:C22"/>
    <mergeCell ref="B1:H1"/>
    <mergeCell ref="B2:H2"/>
    <mergeCell ref="B3:H3"/>
    <mergeCell ref="D4:F4"/>
    <mergeCell ref="D5:F5"/>
    <mergeCell ref="D9:E9"/>
    <mergeCell ref="G9:H9"/>
    <mergeCell ref="D10:E10"/>
    <mergeCell ref="D6:F6"/>
    <mergeCell ref="D7:F7"/>
  </mergeCells>
  <pageMargins left="0.5" right="0.5" top="0.75" bottom="0.5" header="0.3" footer="0.3"/>
  <pageSetup scale="73" fitToHeight="0" orientation="portrait" r:id="rId1"/>
  <headerFooter>
    <oddFooter>&amp;C&amp;"Times New Roman,Regular"&amp;10&amp;P of &amp;N&amp;R&amp;"-,Italic"&amp;8Mayfair - &amp;A - Bid Form &amp;"-,Bold"&amp;KFF0000(Addendum 1)</oddFooter>
  </headerFooter>
  <rowBreaks count="2" manualBreakCount="2">
    <brk id="90" max="16383" man="1"/>
    <brk id="13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A07B4B88D4774D9EB6939B4C3DB633" ma:contentTypeVersion="8" ma:contentTypeDescription="Create a new document." ma:contentTypeScope="" ma:versionID="061721ad68506434ece3206b5f0eec5f">
  <xsd:schema xmlns:xsd="http://www.w3.org/2001/XMLSchema" xmlns:xs="http://www.w3.org/2001/XMLSchema" xmlns:p="http://schemas.microsoft.com/office/2006/metadata/properties" xmlns:ns2="1125f2ea-6fa4-4e93-aa7d-373e866caefb" xmlns:ns3="c862b2bd-0d6d-4f83-851d-0653fdf54da5" targetNamespace="http://schemas.microsoft.com/office/2006/metadata/properties" ma:root="true" ma:fieldsID="29a495f92ffbaa4fa5bb657060029e0c" ns2:_="" ns3:_="">
    <xsd:import namespace="1125f2ea-6fa4-4e93-aa7d-373e866caefb"/>
    <xsd:import namespace="c862b2bd-0d6d-4f83-851d-0653fdf54da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BusinessUs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25f2ea-6fa4-4e93-aa7d-373e866caef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62b2bd-0d6d-4f83-851d-0653fdf54da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BusinessUser" ma:index="14" nillable="true" ma:displayName="Business User" ma:format="Dropdown" ma:list="UserInfo" ma:SharePointGroup="0" ma:internalName="BusinessUs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usinessUser xmlns="c862b2bd-0d6d-4f83-851d-0653fdf54da5">
      <UserInfo>
        <DisplayName/>
        <AccountId xsi:nil="true"/>
        <AccountType/>
      </UserInfo>
    </BusinessUser>
  </documentManagement>
</p:properties>
</file>

<file path=customXml/itemProps1.xml><?xml version="1.0" encoding="utf-8"?>
<ds:datastoreItem xmlns:ds="http://schemas.openxmlformats.org/officeDocument/2006/customXml" ds:itemID="{3AAB6B63-AC00-458F-AFA4-FEDFDC53F839}"/>
</file>

<file path=customXml/itemProps2.xml><?xml version="1.0" encoding="utf-8"?>
<ds:datastoreItem xmlns:ds="http://schemas.openxmlformats.org/officeDocument/2006/customXml" ds:itemID="{82C9B196-30EE-43F9-82B8-B2EB4D52225C}"/>
</file>

<file path=customXml/itemProps3.xml><?xml version="1.0" encoding="utf-8"?>
<ds:datastoreItem xmlns:ds="http://schemas.openxmlformats.org/officeDocument/2006/customXml" ds:itemID="{7D9141D3-103D-460F-8DDD-28DB44F984B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Parcel E8-U2</vt:lpstr>
      <vt:lpstr>'Parcel E8-U2'!Print_Area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Garret Kizer @PD</dc:creator>
  <cp:lastModifiedBy>Garrett Chubb</cp:lastModifiedBy>
  <cp:lastPrinted>2024-06-17T19:16:35Z</cp:lastPrinted>
  <dcterms:created xsi:type="dcterms:W3CDTF">2020-01-09T21:48:05Z</dcterms:created>
  <dcterms:modified xsi:type="dcterms:W3CDTF">2024-06-20T22:16:30Z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0x010100F8A07B4B88D4774D9EB6939B4C3DB633</vt:lpwstr>
  </property>
</Properties>
</file>