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P:\205\41\08\PDF\Bid 240805\Bid Proposal TEMPLATE\"/>
    </mc:Choice>
  </mc:AlternateContent>
  <xr:revisionPtr revIDLastSave="0" documentId="13_ncr:1_{D006C156-27C4-4091-BF00-812CD111582C}" xr6:coauthVersionLast="47" xr6:coauthVersionMax="47" xr10:uidLastSave="{00000000-0000-0000-0000-000000000000}"/>
  <bookViews>
    <workbookView xWindow="10635" yWindow="9135" windowWidth="19155" windowHeight="18750" tabRatio="836" activeTab="7" xr2:uid="{00000000-000D-0000-FFFF-FFFF00000000}"/>
  </bookViews>
  <sheets>
    <sheet name="SUMMARY" sheetId="6" r:id="rId1"/>
    <sheet name="LOT GRADING" sheetId="31" state="hidden" r:id="rId2"/>
    <sheet name="DRAINAGE" sheetId="41" state="hidden" r:id="rId3"/>
    <sheet name="STREETS" sheetId="4" r:id="rId4"/>
    <sheet name="SEWER" sheetId="16" state="hidden" r:id="rId5"/>
    <sheet name="WATER" sheetId="2" r:id="rId6"/>
    <sheet name="TPDES" sheetId="7" r:id="rId7"/>
    <sheet name="MISC. IMPROVEMENTS" sheetId="24" r:id="rId8"/>
    <sheet name="Sheet1" sheetId="43" state="hidden" r:id="rId9"/>
  </sheets>
  <definedNames>
    <definedName name="_xlnm.Print_Area" localSheetId="2">DRAINAGE!$A$1:$F$114</definedName>
    <definedName name="_xlnm.Print_Area" localSheetId="1">'LOT GRADING'!$A$1:$F$26</definedName>
    <definedName name="_xlnm.Print_Area" localSheetId="7">'MISC. IMPROVEMENTS'!$A$1:$F$23</definedName>
    <definedName name="_xlnm.Print_Area" localSheetId="4">SEWER!$A$1:$G$51</definedName>
    <definedName name="_xlnm.Print_Area" localSheetId="3">STREETS!$A$1:$F$40</definedName>
    <definedName name="_xlnm.Print_Area" localSheetId="0">SUMMARY!$A$1:$F$34</definedName>
    <definedName name="_xlnm.Print_Area" localSheetId="6">TPDES!$A$1:$F$21</definedName>
    <definedName name="_xlnm.Print_Area" localSheetId="5">WATER!$A$1:$F$42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4" l="1"/>
  <c r="A18" i="4" l="1"/>
  <c r="E34" i="16"/>
  <c r="E33" i="16"/>
  <c r="E30" i="16"/>
  <c r="E29" i="16"/>
  <c r="A80" i="41"/>
  <c r="A81" i="41" s="1"/>
  <c r="A82" i="41" s="1"/>
  <c r="A83" i="41" s="1"/>
  <c r="A84" i="41" s="1"/>
  <c r="A85" i="41" s="1"/>
  <c r="A86" i="41" s="1"/>
  <c r="A87" i="41" s="1"/>
  <c r="A88" i="41" s="1"/>
  <c r="A89" i="41" s="1"/>
  <c r="A90" i="41" s="1"/>
  <c r="A91" i="41" s="1"/>
  <c r="A92" i="41" s="1"/>
  <c r="A93" i="41" s="1"/>
  <c r="A94" i="41" s="1"/>
  <c r="A95" i="41" s="1"/>
  <c r="A96" i="41" s="1"/>
  <c r="A97" i="41" s="1"/>
  <c r="A98" i="41" s="1"/>
  <c r="A99" i="41" s="1"/>
  <c r="A57" i="41"/>
  <c r="A58" i="41" s="1"/>
  <c r="A59" i="41" s="1"/>
  <c r="A60" i="41" s="1"/>
  <c r="A61" i="41" s="1"/>
  <c r="A62" i="41" s="1"/>
  <c r="A63" i="41" s="1"/>
  <c r="A64" i="41" s="1"/>
  <c r="A65" i="41" s="1"/>
  <c r="A66" i="41" s="1"/>
  <c r="A67" i="41" s="1"/>
  <c r="A68" i="41" s="1"/>
  <c r="A69" i="41" s="1"/>
  <c r="A70" i="41" s="1"/>
  <c r="A71" i="41" s="1"/>
  <c r="A72" i="41" s="1"/>
  <c r="A73" i="41" s="1"/>
  <c r="A74" i="41" s="1"/>
  <c r="A75" i="41" s="1"/>
  <c r="A76" i="41" s="1"/>
  <c r="A34" i="41"/>
  <c r="A35" i="41" s="1"/>
  <c r="A36" i="41" s="1"/>
  <c r="A37" i="41" s="1"/>
  <c r="A38" i="41" s="1"/>
  <c r="A39" i="41" s="1"/>
  <c r="A40" i="41" s="1"/>
  <c r="A41" i="41" s="1"/>
  <c r="A42" i="41" s="1"/>
  <c r="A43" i="41" s="1"/>
  <c r="A44" i="41" s="1"/>
  <c r="A45" i="41" s="1"/>
  <c r="A46" i="41" s="1"/>
  <c r="A47" i="41" s="1"/>
  <c r="A48" i="41" s="1"/>
  <c r="A49" i="41" s="1"/>
  <c r="A50" i="41" s="1"/>
  <c r="A51" i="41" s="1"/>
  <c r="A52" i="41" s="1"/>
  <c r="A53" i="41" s="1"/>
  <c r="C9" i="43"/>
  <c r="C11" i="43"/>
  <c r="C10" i="43"/>
  <c r="A6" i="43"/>
  <c r="A4" i="43"/>
  <c r="A2" i="43"/>
  <c r="A10" i="24" l="1"/>
  <c r="A9" i="24"/>
  <c r="A10" i="7"/>
  <c r="A9" i="7"/>
  <c r="A19" i="2"/>
  <c r="A18" i="2"/>
  <c r="A17" i="2"/>
  <c r="A16" i="2"/>
  <c r="A15" i="2"/>
  <c r="A14" i="2"/>
  <c r="A13" i="2"/>
  <c r="A12" i="2"/>
  <c r="A11" i="2"/>
  <c r="A10" i="2"/>
  <c r="A9" i="2"/>
  <c r="A24" i="4"/>
  <c r="A23" i="4"/>
  <c r="A22" i="4"/>
  <c r="A20" i="4"/>
  <c r="A19" i="4"/>
  <c r="A17" i="4"/>
  <c r="A16" i="4"/>
  <c r="A15" i="4"/>
  <c r="A14" i="4"/>
  <c r="A13" i="4"/>
  <c r="A12" i="4"/>
  <c r="A11" i="4"/>
  <c r="A10" i="4"/>
  <c r="A9" i="4"/>
  <c r="A11" i="31"/>
  <c r="A10" i="31"/>
  <c r="A9" i="31"/>
  <c r="E38" i="16"/>
  <c r="E37" i="16"/>
  <c r="A103" i="41"/>
  <c r="A104" i="41" s="1"/>
  <c r="A105" i="41" s="1"/>
  <c r="A11" i="41"/>
  <c r="A12" i="41" s="1"/>
  <c r="A13" i="41" s="1"/>
  <c r="A14" i="41" s="1"/>
  <c r="A15" i="41" s="1"/>
  <c r="A16" i="41" s="1"/>
  <c r="A17" i="41" s="1"/>
  <c r="A18" i="41" s="1"/>
  <c r="A19" i="41" s="1"/>
  <c r="A20" i="41" s="1"/>
  <c r="A21" i="41" s="1"/>
  <c r="A22" i="41" s="1"/>
  <c r="A23" i="41" s="1"/>
  <c r="A24" i="41" s="1"/>
  <c r="A25" i="41" s="1"/>
  <c r="A26" i="41" s="1"/>
  <c r="A27" i="41" s="1"/>
  <c r="A28" i="41" s="1"/>
  <c r="A29" i="41" s="1"/>
  <c r="A30" i="41" s="1"/>
  <c r="M45" i="43" l="1"/>
  <c r="F45" i="43"/>
  <c r="M44" i="43"/>
  <c r="F44" i="43"/>
  <c r="M43" i="43"/>
  <c r="F43" i="43"/>
  <c r="M42" i="43"/>
  <c r="F42" i="43"/>
  <c r="M41" i="43"/>
  <c r="F41" i="43"/>
  <c r="M40" i="43"/>
  <c r="F40" i="43"/>
  <c r="M39" i="43"/>
  <c r="F39" i="43"/>
  <c r="M38" i="43"/>
  <c r="F38" i="43"/>
  <c r="M37" i="43"/>
  <c r="F37" i="43"/>
  <c r="M36" i="43"/>
  <c r="F36" i="43"/>
  <c r="M35" i="43"/>
  <c r="F35" i="43"/>
  <c r="M34" i="43"/>
  <c r="F34" i="43"/>
  <c r="M33" i="43"/>
  <c r="F33" i="43"/>
  <c r="M32" i="43"/>
  <c r="F32" i="43"/>
  <c r="M31" i="43"/>
  <c r="F31" i="43"/>
  <c r="M30" i="43"/>
  <c r="F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M15" i="43"/>
  <c r="F15" i="43"/>
  <c r="M14" i="43"/>
  <c r="F14" i="43"/>
  <c r="M13" i="43"/>
  <c r="F13" i="43"/>
  <c r="M12" i="43"/>
  <c r="F12" i="43"/>
  <c r="M11" i="43"/>
  <c r="F11" i="43"/>
  <c r="M10" i="43"/>
  <c r="F10" i="43"/>
  <c r="M9" i="43"/>
  <c r="F9" i="43"/>
  <c r="M8" i="43"/>
  <c r="F8" i="43"/>
  <c r="M7" i="43"/>
  <c r="F7" i="43"/>
  <c r="M6" i="43"/>
  <c r="F6" i="43"/>
  <c r="M5" i="43"/>
  <c r="F5" i="43"/>
  <c r="M4" i="43"/>
  <c r="F4" i="43"/>
  <c r="M3" i="43"/>
  <c r="F3" i="43"/>
  <c r="M2" i="43"/>
  <c r="F2" i="43"/>
  <c r="A7" i="43" l="1"/>
  <c r="B9" i="6"/>
  <c r="A30" i="16" l="1"/>
  <c r="A31" i="16" s="1"/>
  <c r="A32" i="16" s="1"/>
  <c r="A33" i="16" s="1"/>
  <c r="A34" i="16" s="1"/>
  <c r="A35" i="16" s="1"/>
  <c r="A36" i="16" s="1"/>
  <c r="A37" i="16" s="1"/>
  <c r="A38" i="16" s="1"/>
  <c r="G2" i="16" l="1"/>
  <c r="G1" i="16"/>
  <c r="F2" i="2"/>
  <c r="F1" i="2"/>
  <c r="F2" i="41"/>
  <c r="F1" i="41"/>
  <c r="F2" i="4"/>
  <c r="F1" i="4"/>
  <c r="F2" i="31"/>
  <c r="F1" i="31"/>
  <c r="F1" i="24"/>
  <c r="F1" i="7"/>
  <c r="B4" i="41"/>
  <c r="B4" i="24"/>
  <c r="B4" i="16"/>
  <c r="B4" i="2"/>
  <c r="B4" i="4"/>
  <c r="B4" i="31"/>
  <c r="B4" i="7"/>
  <c r="F2" i="24"/>
  <c r="F2" i="7"/>
  <c r="H4" i="31" l="1"/>
  <c r="H3" i="31"/>
  <c r="H3" i="4"/>
  <c r="H4" i="4"/>
  <c r="H4" i="41"/>
  <c r="H3" i="41"/>
  <c r="H5" i="4" l="1"/>
  <c r="I5" i="4" s="1"/>
  <c r="H5" i="31"/>
  <c r="I5" i="31" s="1"/>
  <c r="H4" i="24"/>
  <c r="H3" i="24"/>
  <c r="H5" i="41"/>
  <c r="I5" i="41" s="1"/>
  <c r="H5" i="24" l="1"/>
  <c r="I5" i="24" l="1"/>
</calcChain>
</file>

<file path=xl/sharedStrings.xml><?xml version="1.0" encoding="utf-8"?>
<sst xmlns="http://schemas.openxmlformats.org/spreadsheetml/2006/main" count="846" uniqueCount="167">
  <si>
    <t>SY</t>
  </si>
  <si>
    <t>CY</t>
  </si>
  <si>
    <t>UNIT OF MEASURE</t>
  </si>
  <si>
    <t>Bidders Initials</t>
  </si>
  <si>
    <t>Date</t>
  </si>
  <si>
    <t>LS</t>
  </si>
  <si>
    <t>LF</t>
  </si>
  <si>
    <t>EA</t>
  </si>
  <si>
    <t>TOTAL COST</t>
  </si>
  <si>
    <t>$</t>
  </si>
  <si>
    <t>Job No.</t>
  </si>
  <si>
    <t>WATER IMPROVEMENTS</t>
  </si>
  <si>
    <t>NO.</t>
  </si>
  <si>
    <t>DESCRIPTION</t>
  </si>
  <si>
    <t>UNIT PRICES</t>
  </si>
  <si>
    <t>COST</t>
  </si>
  <si>
    <t>BID SUMMARY</t>
  </si>
  <si>
    <t>SEDIMENTATION AND EROSION CONTROL</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</si>
  <si>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</si>
  <si>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</si>
  <si>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VF</t>
  </si>
  <si>
    <t>STREET IMPROVEMENTS</t>
  </si>
  <si>
    <t>AC</t>
  </si>
  <si>
    <t>DRAINAGE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</si>
  <si>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</si>
  <si>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SEDIMENTATION &amp; EROSION CONTROL</t>
  </si>
  <si>
    <t>BID PROPOSAL SCHEDULE</t>
  </si>
  <si>
    <t>BID PROPOSAL SCHEDULE
STREET IMPROVEMENTS</t>
  </si>
  <si>
    <t xml:space="preserve">BID PROPOSAL SCHEDULE                                                                    </t>
  </si>
  <si>
    <t>BIDDER'S NAME: _______________________________________</t>
  </si>
  <si>
    <t>Note to Bidders:</t>
  </si>
  <si>
    <t>TON</t>
  </si>
  <si>
    <t>MISC. IMPROVEMENTS</t>
  </si>
  <si>
    <t>*</t>
  </si>
  <si>
    <t>APPROX. QUANTITIES</t>
  </si>
  <si>
    <t>TOTAL BASE BID:</t>
  </si>
  <si>
    <t>Drain "A"</t>
  </si>
  <si>
    <t>EACH</t>
  </si>
  <si>
    <t>Cost of irrigation services shall include cost of 4" pvc sleeves and/or conduits.</t>
  </si>
  <si>
    <t>TOTAL BID:</t>
  </si>
  <si>
    <t>Drain "B"</t>
  </si>
  <si>
    <t>SANITARY SEWER IMPROVEMENTS</t>
  </si>
  <si>
    <r>
      <t xml:space="preserve">Street base and subgrade material is measured per square yard </t>
    </r>
    <r>
      <rPr>
        <u/>
        <sz val="10"/>
        <rFont val="Arial"/>
        <family val="2"/>
      </rPr>
      <t>between curbs</t>
    </r>
    <r>
      <rPr>
        <sz val="10"/>
        <rFont val="Arial"/>
        <family val="2"/>
      </rPr>
      <t xml:space="preserve"> of the specified thickness required. The cost of the base and subgrade material under and behind the curb is to be included in the cost of the curb.</t>
    </r>
  </si>
  <si>
    <t>42" R.C.P.</t>
  </si>
  <si>
    <t>36" R.C.P.</t>
  </si>
  <si>
    <t>24" R.C.P.</t>
  </si>
  <si>
    <t>STABILIZED CONSTRUCTION ENTRANCE</t>
  </si>
  <si>
    <t>CONCRETE WASHOUT PIT</t>
  </si>
  <si>
    <t>LOT CLEARING &amp; GRUBBING</t>
  </si>
  <si>
    <t>LOT EXCAVATION</t>
  </si>
  <si>
    <t>LOT EMBANKMENT</t>
  </si>
  <si>
    <t>All final lot grading shall be compacted in accordance with notes on the Lot Grading Plan</t>
  </si>
  <si>
    <t>CLEARING &amp; GRUBBING (Streets &amp; Easements)</t>
  </si>
  <si>
    <t>EXCAVATION</t>
  </si>
  <si>
    <t>EMBANKMENT</t>
  </si>
  <si>
    <t>2" HMAC, TYPE D</t>
  </si>
  <si>
    <t>10" FLEX BASE</t>
  </si>
  <si>
    <t>6" LIME STABILIZATION</t>
  </si>
  <si>
    <t>CONCRETE CURB</t>
  </si>
  <si>
    <t>HEADER CURB</t>
  </si>
  <si>
    <t>TIMBER GUARD POST</t>
  </si>
  <si>
    <t>STRIPING</t>
  </si>
  <si>
    <t>SIGNAGE</t>
  </si>
  <si>
    <t>DRAIN CLEARING</t>
  </si>
  <si>
    <t>DRAINAGE EXCAVATION</t>
  </si>
  <si>
    <t>DRAINAGE EMBANKMENT</t>
  </si>
  <si>
    <t>5'x3' BOX CULVERT</t>
  </si>
  <si>
    <t>5'x5' JUNCTION BOX</t>
  </si>
  <si>
    <t>6'x6' JUNCTION BOX</t>
  </si>
  <si>
    <t>10' TYPE C CURB INLET</t>
  </si>
  <si>
    <t>15' TYPE C CURB INLET</t>
  </si>
  <si>
    <t>20' TYPE C CURB INLET</t>
  </si>
  <si>
    <t>PIPE HANDRAIL</t>
  </si>
  <si>
    <t>6" CONCRETE RIP-RAP</t>
  </si>
  <si>
    <t>10"- 12" ROCK RUBBLE</t>
  </si>
  <si>
    <t>BAFFLE BLOCKS</t>
  </si>
  <si>
    <t>RENO MATTRESS</t>
  </si>
  <si>
    <t>25' TYPE C CURB INLET</t>
  </si>
  <si>
    <t>4'x4' JUNCTION BOX</t>
  </si>
  <si>
    <t>CONCRETE SIDEWALK BOX</t>
  </si>
  <si>
    <t>RE-VEGETATION</t>
  </si>
  <si>
    <t>DRAINAGE CLEARING</t>
  </si>
  <si>
    <t>8" C-900 PVC PIPE</t>
  </si>
  <si>
    <t>12" C-909 PVC PIPE</t>
  </si>
  <si>
    <t>DUCTILE IRON FITTINGS</t>
  </si>
  <si>
    <t>12" GATE VALVE &amp; BOXES, M.J.</t>
  </si>
  <si>
    <t>8" GATE VALVE &amp; BOXES, M.J.</t>
  </si>
  <si>
    <t>FIRE HYDRANT ASSEMBLY</t>
  </si>
  <si>
    <t>2" BLOWOFFS (PERM)</t>
  </si>
  <si>
    <t>TRENCH EXCAVATION PROTECTION</t>
  </si>
  <si>
    <t>HYDROSTATIC TESTING</t>
  </si>
  <si>
    <t>MACHINE CHLORINATION</t>
  </si>
  <si>
    <t>12" WATER TIE IN</t>
  </si>
  <si>
    <t>Cost of joint restraint facilities shall be included in the cost for PVC pipe (no separate pay item)</t>
  </si>
  <si>
    <t>Service cost shall include cost of 4" PVC sleeve</t>
  </si>
  <si>
    <t>SANITARY SEWER PIPE</t>
  </si>
  <si>
    <t>0' - 6'</t>
  </si>
  <si>
    <t>6' - 8'</t>
  </si>
  <si>
    <t>8' - 10'</t>
  </si>
  <si>
    <t>10' - 12'</t>
  </si>
  <si>
    <t>12' - 14'</t>
  </si>
  <si>
    <t>14' - 16'</t>
  </si>
  <si>
    <t>16' - 18'</t>
  </si>
  <si>
    <t>18' - 20'</t>
  </si>
  <si>
    <t>20' - 22'</t>
  </si>
  <si>
    <t>22' - 24'</t>
  </si>
  <si>
    <t>24' - 26'</t>
  </si>
  <si>
    <t>26' - 28'</t>
  </si>
  <si>
    <t>28' - 30'</t>
  </si>
  <si>
    <t>30' - 32'</t>
  </si>
  <si>
    <t>32' - 34'</t>
  </si>
  <si>
    <t>34' - 36'</t>
  </si>
  <si>
    <t>36' - 38'</t>
  </si>
  <si>
    <t>38' - 40'</t>
  </si>
  <si>
    <t>8" SDR 26</t>
  </si>
  <si>
    <t xml:space="preserve">          8" SDR 26 (160 PSI)</t>
  </si>
  <si>
    <t>STANDARD MANHOLE</t>
  </si>
  <si>
    <t>MANHOLE EXTRA DEPTH</t>
  </si>
  <si>
    <t>MANHOLE RING ENCASEMENT</t>
  </si>
  <si>
    <t>6" SANITARY SEWER LATERAL (SDR 26)</t>
  </si>
  <si>
    <t>6" VERTICAL STACKS</t>
  </si>
  <si>
    <t>EXTERNAL DROP STRUCTURE</t>
  </si>
  <si>
    <t>TV VIDEO SEWER LINE</t>
  </si>
  <si>
    <t>TIE-IN TO EXISTING MANHOLE</t>
  </si>
  <si>
    <t>Unit cost of 6" Sanitary Sewer Lateral shall include WYES, fittings, cleanouts, and trench excavation protection.</t>
  </si>
  <si>
    <t>PAYMENT &amp; PERFORMANCE BOND</t>
  </si>
  <si>
    <t>Laterals</t>
  </si>
  <si>
    <t>Manhole</t>
  </si>
  <si>
    <t>top</t>
  </si>
  <si>
    <t>out</t>
  </si>
  <si>
    <t>latlength</t>
  </si>
  <si>
    <t>num</t>
  </si>
  <si>
    <t>lots =</t>
  </si>
  <si>
    <t>Vertical Stacks</t>
  </si>
  <si>
    <t>Manholes</t>
  </si>
  <si>
    <t>VF(exd)</t>
  </si>
  <si>
    <t>vs=</t>
  </si>
  <si>
    <t>mh=</t>
  </si>
  <si>
    <t>Contractor shall provide BMP to protect the perimeter floodplain from any stockpile.</t>
  </si>
  <si>
    <t>LOT GRADING IMPROVEMENTS</t>
  </si>
  <si>
    <t>Costs associated with installation of wheelchair ramps shall be included in the cost of the sidewalks. (no separate pay item)</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</si>
  <si>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</si>
  <si>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Cost of pipe to include bedding &amp; backfill</t>
  </si>
  <si>
    <t>Water tie-in to include all fittings necessary for completion and sanitization including 2" temporary blowoff</t>
  </si>
  <si>
    <t>Conduit line items are just to acquire Unit Price.  Actual quantities will be pending municipalities final design.</t>
  </si>
  <si>
    <t>MOBILIZATION</t>
  </si>
  <si>
    <t>Contractor shall account for any shrinkage/swelling of soil material within bid price for excavation/embankment.</t>
  </si>
  <si>
    <t>CUT</t>
  </si>
  <si>
    <t>FILL</t>
  </si>
  <si>
    <t>ADJUST EXISTING MANHOLE</t>
  </si>
  <si>
    <t>Xtra</t>
  </si>
  <si>
    <t>Drain "C"</t>
  </si>
  <si>
    <t>Drain "D"</t>
  </si>
  <si>
    <t>Basin "A"</t>
  </si>
  <si>
    <t>Includes Warranty Assignments or Bonds, per AHJ General Construction Permit requirements.</t>
  </si>
  <si>
    <t>Fitting weights are (and are to be) based on S.A.W.S. weights for Compact M.J. Fittings</t>
  </si>
  <si>
    <t>Refer quantities to the current AHJ Standard Specifications for Construction. An AHJ GCP (General Construction Permit) is required.  Contractor shall provide proof of trench compaction test results as tested by a Geotechnical Engineer, to comply with AHJ GCP. Cost of first time testing to be paid by owner. Cost of required retesting shall be paid by Contractor.</t>
  </si>
  <si>
    <t>All Conduit to be Schedule 80</t>
  </si>
  <si>
    <t>SF</t>
  </si>
  <si>
    <t>205-41-08</t>
  </si>
  <si>
    <t>TALLEY ROAD EXTENSION</t>
  </si>
  <si>
    <t>22.5" FLEX BASE</t>
  </si>
  <si>
    <t>2" HMAC, TYPE C</t>
  </si>
  <si>
    <t>8" LIME STABILIZATION</t>
  </si>
  <si>
    <t>5' SIDEWALK</t>
  </si>
  <si>
    <t>All work to comply with applicable TxDOT standards.</t>
  </si>
  <si>
    <t>IMPORT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</si>
</sst>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b/>
      <i/>
      <sz val="10"/>
      <name val="Arial"/>
      <family val="2"/>
    </font>
    <font>
      <sz val="12"/>
      <name val="Times New Roman"/>
      <family val="1"/>
    </font>
    <font>
      <sz val="9"/>
      <name val="Arial"/>
      <family val="2"/>
    </font>
    <font>
      <sz val="10"/>
      <name val="Arial"/>
      <family val="2"/>
    </font>
    <font>
      <sz val="11"/>
      <color theme="1"/>
      <name val="Calibri"/>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9" fillId="0" borderId="0" applyFont="0" applyFill="0" applyBorder="0" applyAlignment="0" applyProtection="0"/>
    <xf numFmtId="0" fontId="20" fillId="0" borderId="0"/>
    <xf numFmtId="0" fontId="17" fillId="0" borderId="0"/>
    <xf numFmtId="0" fontId="7" fillId="0" borderId="0"/>
    <xf numFmtId="0" fontId="17" fillId="0" borderId="0"/>
    <xf numFmtId="0" fontId="3" fillId="0" borderId="0"/>
    <xf numFmtId="0" fontId="2" fillId="0" borderId="0"/>
  </cellStyleXfs>
  <cellXfs count="222">
    <xf numFmtId="0" fontId="0" fillId="0" borderId="0" xfId="0"/>
    <xf numFmtId="44" fontId="0" fillId="0" borderId="0" xfId="0" applyNumberFormat="1"/>
    <xf numFmtId="0" fontId="0" fillId="0" borderId="1" xfId="0" applyBorder="1"/>
    <xf numFmtId="0" fontId="0" fillId="0" borderId="2" xfId="0" applyBorder="1"/>
    <xf numFmtId="0" fontId="9" fillId="0" borderId="0" xfId="0" applyFont="1" applyAlignment="1">
      <alignment horizontal="left"/>
    </xf>
    <xf numFmtId="2" fontId="0" fillId="0" borderId="0" xfId="0" applyNumberFormat="1"/>
    <xf numFmtId="167" fontId="8" fillId="0" borderId="0" xfId="0" applyNumberFormat="1" applyFont="1" applyAlignment="1">
      <alignment horizontal="center" vertical="center"/>
    </xf>
    <xf numFmtId="0" fontId="7" fillId="0" borderId="0" xfId="0" applyFont="1"/>
    <xf numFmtId="0" fontId="10" fillId="0" borderId="0" xfId="0" applyFont="1"/>
    <xf numFmtId="0" fontId="7" fillId="0" borderId="0" xfId="0" applyFont="1" applyAlignment="1">
      <alignment horizontal="center" vertical="center"/>
    </xf>
    <xf numFmtId="166" fontId="7" fillId="0" borderId="0" xfId="0" applyNumberFormat="1" applyFont="1" applyAlignment="1">
      <alignment horizontal="left" vertical="center"/>
    </xf>
    <xf numFmtId="166" fontId="7" fillId="0" borderId="0" xfId="0" applyNumberFormat="1" applyFont="1" applyAlignment="1">
      <alignment horizontal="center" vertical="center"/>
    </xf>
    <xf numFmtId="44" fontId="12" fillId="0" borderId="0" xfId="0" applyNumberFormat="1" applyFont="1" applyAlignment="1">
      <alignment horizontal="left"/>
    </xf>
    <xf numFmtId="0" fontId="7" fillId="0" borderId="0" xfId="0" applyFont="1" applyAlignment="1">
      <alignment horizontal="right"/>
    </xf>
    <xf numFmtId="44" fontId="7" fillId="0" borderId="0" xfId="0" applyNumberFormat="1" applyFont="1" applyAlignment="1">
      <alignment horizontal="left"/>
    </xf>
    <xf numFmtId="166"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horizontal="left" vertical="center"/>
    </xf>
    <xf numFmtId="164" fontId="15" fillId="0" borderId="0" xfId="0" applyNumberFormat="1" applyFont="1" applyAlignment="1">
      <alignment horizontal="center" vertical="center"/>
    </xf>
    <xf numFmtId="1" fontId="7" fillId="0" borderId="0" xfId="0" applyNumberFormat="1" applyFont="1" applyAlignment="1">
      <alignment horizontal="left" vertical="center"/>
    </xf>
    <xf numFmtId="0" fontId="14" fillId="0" borderId="0" xfId="0" applyFont="1"/>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0" applyFont="1" applyAlignment="1">
      <alignment horizontal="center" vertical="center"/>
    </xf>
    <xf numFmtId="166" fontId="5" fillId="0" borderId="0" xfId="0" applyNumberFormat="1" applyFont="1" applyAlignment="1">
      <alignment horizontal="center"/>
    </xf>
    <xf numFmtId="167" fontId="8" fillId="0" borderId="0" xfId="0" applyNumberFormat="1" applyFont="1" applyAlignment="1">
      <alignment vertical="center"/>
    </xf>
    <xf numFmtId="1" fontId="7" fillId="0" borderId="0" xfId="0" applyNumberFormat="1" applyFont="1" applyAlignment="1">
      <alignment vertical="center"/>
    </xf>
    <xf numFmtId="0" fontId="0" fillId="0" borderId="0" xfId="0" applyAlignment="1">
      <alignment vertical="center"/>
    </xf>
    <xf numFmtId="0" fontId="21" fillId="0" borderId="0" xfId="0" applyFont="1" applyProtection="1">
      <protection locked="0"/>
    </xf>
    <xf numFmtId="0" fontId="21" fillId="0" borderId="0" xfId="0" applyFont="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1" fillId="0" borderId="0" xfId="0" applyFont="1" applyAlignment="1" applyProtection="1">
      <alignment vertical="center" wrapText="1"/>
      <protection locked="0"/>
    </xf>
    <xf numFmtId="0" fontId="22" fillId="0" borderId="11" xfId="0" applyFont="1" applyBorder="1" applyAlignment="1" applyProtection="1">
      <alignment horizontal="left"/>
      <protection locked="0"/>
    </xf>
    <xf numFmtId="0" fontId="5" fillId="0" borderId="0" xfId="0" applyFont="1" applyAlignment="1">
      <alignment horizontal="right" vertical="top"/>
    </xf>
    <xf numFmtId="0" fontId="7" fillId="0" borderId="0" xfId="0" applyFont="1" applyAlignment="1">
      <alignment horizontal="right"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justify" vertical="top"/>
    </xf>
    <xf numFmtId="0" fontId="9" fillId="0" borderId="0" xfId="0" applyFont="1" applyAlignment="1">
      <alignment horizontal="justify" vertical="top"/>
    </xf>
    <xf numFmtId="2" fontId="0" fillId="0" borderId="0" xfId="0" applyNumberFormat="1" applyAlignment="1">
      <alignment horizontal="justify" vertical="top"/>
    </xf>
    <xf numFmtId="0" fontId="7" fillId="0" borderId="0" xfId="0" applyFont="1" applyAlignment="1">
      <alignment horizontal="justify" vertical="top" wrapText="1"/>
    </xf>
    <xf numFmtId="0" fontId="0" fillId="0" borderId="0" xfId="0" applyAlignment="1">
      <alignment horizontal="justify" vertical="top" wrapText="1"/>
    </xf>
    <xf numFmtId="14" fontId="7" fillId="0" borderId="0" xfId="0" applyNumberFormat="1" applyFont="1" applyAlignment="1">
      <alignment horizontal="left"/>
    </xf>
    <xf numFmtId="171" fontId="21" fillId="0" borderId="11" xfId="0" applyNumberFormat="1" applyFont="1" applyBorder="1" applyAlignment="1" applyProtection="1">
      <alignment horizontal="center"/>
      <protection locked="0"/>
    </xf>
    <xf numFmtId="171" fontId="21" fillId="0" borderId="12" xfId="0" applyNumberFormat="1" applyFont="1" applyBorder="1" applyAlignment="1" applyProtection="1">
      <alignment horizontal="center"/>
      <protection locked="0"/>
    </xf>
    <xf numFmtId="0" fontId="21" fillId="0" borderId="0" xfId="0" applyFont="1" applyAlignment="1" applyProtection="1">
      <alignment horizontal="right"/>
      <protection locked="0"/>
    </xf>
    <xf numFmtId="0" fontId="2" fillId="3" borderId="0" xfId="7" applyFill="1"/>
    <xf numFmtId="0" fontId="2" fillId="0" borderId="0" xfId="7"/>
    <xf numFmtId="0" fontId="2" fillId="0" borderId="14" xfId="7" applyBorder="1"/>
    <xf numFmtId="0" fontId="2" fillId="2" borderId="14" xfId="7" applyFill="1" applyBorder="1"/>
    <xf numFmtId="0" fontId="2" fillId="0" borderId="0" xfId="7" applyAlignment="1">
      <alignment horizontal="right"/>
    </xf>
    <xf numFmtId="0" fontId="2" fillId="2" borderId="0" xfId="7" applyFill="1"/>
    <xf numFmtId="3" fontId="21" fillId="0" borderId="0" xfId="0" applyNumberFormat="1" applyFont="1" applyAlignment="1" applyProtection="1">
      <alignment horizontal="center"/>
      <protection locked="0"/>
    </xf>
    <xf numFmtId="3" fontId="7" fillId="0" borderId="0" xfId="0" applyNumberFormat="1" applyFont="1" applyAlignment="1" applyProtection="1">
      <alignment horizontal="center"/>
      <protection locked="0"/>
    </xf>
    <xf numFmtId="170" fontId="21" fillId="0" borderId="0" xfId="0" applyNumberFormat="1" applyFont="1" applyAlignment="1" applyProtection="1">
      <alignment horizontal="center"/>
      <protection locked="0"/>
    </xf>
    <xf numFmtId="0" fontId="2" fillId="0" borderId="0" xfId="7" applyAlignment="1">
      <alignment horizontal="left"/>
    </xf>
    <xf numFmtId="0" fontId="4" fillId="0" borderId="0" xfId="0" applyFont="1" applyAlignment="1">
      <alignment horizontal="left" vertical="center"/>
    </xf>
    <xf numFmtId="0" fontId="0" fillId="0" borderId="0" xfId="0"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2" fontId="0" fillId="0" borderId="0" xfId="0" applyNumberFormat="1" applyProtection="1">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2" fontId="5" fillId="0" borderId="3" xfId="0" applyNumberFormat="1" applyFont="1" applyBorder="1" applyAlignment="1" applyProtection="1">
      <alignment horizontal="center" vertical="center" wrapText="1"/>
      <protection locked="0"/>
    </xf>
    <xf numFmtId="44" fontId="5" fillId="0" borderId="3" xfId="0" applyNumberFormat="1" applyFont="1" applyBorder="1" applyAlignment="1" applyProtection="1">
      <alignment horizontal="center" vertical="center"/>
      <protection locked="0"/>
    </xf>
    <xf numFmtId="44"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44" fontId="12" fillId="0" borderId="0" xfId="0" applyNumberFormat="1" applyFont="1" applyAlignment="1" applyProtection="1">
      <alignment horizontal="left"/>
      <protection locked="0"/>
    </xf>
    <xf numFmtId="44" fontId="12" fillId="0" borderId="7" xfId="0" applyNumberFormat="1" applyFont="1" applyBorder="1" applyAlignment="1" applyProtection="1">
      <alignment horizontal="left"/>
      <protection locked="0"/>
    </xf>
    <xf numFmtId="1" fontId="7"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7"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44" fontId="12" fillId="0" borderId="4" xfId="0" applyNumberFormat="1" applyFont="1" applyBorder="1" applyAlignment="1" applyProtection="1">
      <alignment horizontal="left"/>
      <protection locked="0"/>
    </xf>
    <xf numFmtId="44" fontId="12" fillId="0" borderId="8" xfId="0" applyNumberFormat="1" applyFont="1" applyBorder="1" applyAlignment="1" applyProtection="1">
      <alignment horizontal="left"/>
      <protection locked="0"/>
    </xf>
    <xf numFmtId="0" fontId="7" fillId="0" borderId="0" xfId="0" applyFont="1" applyAlignment="1" applyProtection="1">
      <alignment horizontal="center" vertical="center"/>
      <protection locked="0"/>
    </xf>
    <xf numFmtId="166" fontId="7" fillId="0" borderId="0" xfId="0" applyNumberFormat="1"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68" fontId="5" fillId="0" borderId="0" xfId="0" applyNumberFormat="1" applyFont="1" applyAlignment="1" applyProtection="1">
      <alignment horizontal="right"/>
      <protection locked="0"/>
    </xf>
    <xf numFmtId="0" fontId="14" fillId="0" borderId="0" xfId="0" applyFont="1" applyProtection="1">
      <protection locked="0"/>
    </xf>
    <xf numFmtId="164" fontId="7" fillId="0" borderId="0" xfId="0" applyNumberFormat="1" applyFont="1" applyAlignment="1" applyProtection="1">
      <alignment horizontal="right" vertical="top"/>
      <protection locked="0"/>
    </xf>
    <xf numFmtId="0" fontId="7"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2" fontId="0" fillId="0" borderId="0" xfId="0" applyNumberFormat="1" applyAlignment="1" applyProtection="1">
      <alignment horizontal="justify" vertical="top"/>
      <protection locked="0"/>
    </xf>
    <xf numFmtId="0" fontId="5" fillId="0" borderId="0" xfId="0" applyFont="1" applyAlignment="1" applyProtection="1">
      <alignment horizontal="right"/>
      <protection locked="0"/>
    </xf>
    <xf numFmtId="0" fontId="0" fillId="0" borderId="1" xfId="0" applyBorder="1" applyProtection="1">
      <protection locked="0"/>
    </xf>
    <xf numFmtId="0" fontId="0" fillId="0" borderId="2" xfId="0" applyBorder="1" applyProtection="1">
      <protection locked="0"/>
    </xf>
    <xf numFmtId="14" fontId="0" fillId="0" borderId="0" xfId="0" applyNumberFormat="1" applyAlignment="1">
      <alignment horizontal="left"/>
    </xf>
    <xf numFmtId="167" fontId="8" fillId="0" borderId="0" xfId="0" applyNumberFormat="1" applyFont="1" applyAlignment="1" applyProtection="1">
      <alignment vertical="center"/>
      <protection locked="0"/>
    </xf>
    <xf numFmtId="167" fontId="8" fillId="0" borderId="0" xfId="0" applyNumberFormat="1" applyFont="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5" fontId="6" fillId="0" borderId="3"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166" fontId="5"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165" fontId="7" fillId="0" borderId="0" xfId="0" applyNumberFormat="1" applyFont="1" applyAlignment="1" applyProtection="1">
      <alignment horizontal="left" vertical="center"/>
      <protection locked="0"/>
    </xf>
    <xf numFmtId="166" fontId="7" fillId="0" borderId="0" xfId="0" applyNumberFormat="1" applyFont="1" applyAlignment="1" applyProtection="1">
      <alignment horizontal="center" vertical="center" wrapText="1"/>
      <protection locked="0"/>
    </xf>
    <xf numFmtId="166" fontId="7" fillId="0" borderId="0" xfId="0" applyNumberFormat="1" applyFont="1" applyAlignment="1" applyProtection="1">
      <alignment horizontal="left" vertical="center"/>
      <protection locked="0"/>
    </xf>
    <xf numFmtId="3" fontId="0" fillId="0" borderId="0" xfId="0" applyNumberFormat="1" applyAlignment="1" applyProtection="1">
      <alignment horizontal="center"/>
      <protection locked="0"/>
    </xf>
    <xf numFmtId="166"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protection locked="0"/>
    </xf>
    <xf numFmtId="1" fontId="7" fillId="0" borderId="0" xfId="0" applyNumberFormat="1" applyFont="1" applyAlignment="1" applyProtection="1">
      <alignment horizontal="center" vertical="center"/>
      <protection locked="0"/>
    </xf>
    <xf numFmtId="44" fontId="6" fillId="0" borderId="0" xfId="0" applyNumberFormat="1" applyFont="1" applyAlignment="1" applyProtection="1">
      <alignment horizontal="right"/>
      <protection locked="0"/>
    </xf>
    <xf numFmtId="44" fontId="12" fillId="0" borderId="5" xfId="0" applyNumberFormat="1" applyFont="1" applyBorder="1" applyAlignment="1" applyProtection="1">
      <alignment horizontal="left"/>
      <protection locked="0"/>
    </xf>
    <xf numFmtId="44" fontId="7" fillId="0" borderId="0" xfId="0" applyNumberFormat="1" applyFont="1" applyAlignment="1" applyProtection="1">
      <alignment horizontal="left"/>
      <protection locked="0"/>
    </xf>
    <xf numFmtId="169" fontId="7"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3" fontId="0" fillId="0" borderId="0" xfId="0" applyNumberFormat="1" applyAlignment="1" applyProtection="1">
      <alignment horizontal="justify" vertical="top"/>
      <protection locked="0"/>
    </xf>
    <xf numFmtId="44" fontId="7" fillId="0" borderId="0" xfId="0" applyNumberFormat="1" applyFont="1" applyAlignment="1" applyProtection="1">
      <alignment horizontal="justify" vertical="top"/>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165" fontId="6"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2" fontId="7" fillId="0" borderId="0" xfId="0" applyNumberFormat="1" applyFont="1" applyProtection="1">
      <protection locked="0"/>
    </xf>
    <xf numFmtId="0" fontId="6" fillId="0" borderId="12" xfId="0" applyFont="1" applyBorder="1" applyAlignment="1" applyProtection="1">
      <alignment horizontal="center" vertical="center"/>
      <protection locked="0"/>
    </xf>
    <xf numFmtId="3" fontId="7" fillId="0" borderId="4" xfId="0" applyNumberFormat="1" applyFont="1" applyBorder="1" applyAlignment="1" applyProtection="1">
      <alignment horizontal="center"/>
      <protection locked="0"/>
    </xf>
    <xf numFmtId="168" fontId="6" fillId="0" borderId="4" xfId="0" applyNumberFormat="1" applyFont="1" applyBorder="1" applyAlignment="1" applyProtection="1">
      <alignment horizontal="right"/>
      <protection locked="0"/>
    </xf>
    <xf numFmtId="168" fontId="6" fillId="0" borderId="0" xfId="0" applyNumberFormat="1" applyFont="1" applyAlignment="1" applyProtection="1">
      <alignment horizontal="right"/>
      <protection locked="0"/>
    </xf>
    <xf numFmtId="0" fontId="13" fillId="0" borderId="0" xfId="0" applyFont="1" applyProtection="1">
      <protection locked="0"/>
    </xf>
    <xf numFmtId="0" fontId="7" fillId="0" borderId="0" xfId="0" applyFont="1" applyAlignment="1" applyProtection="1">
      <alignment vertical="top" wrapText="1"/>
      <protection locked="0"/>
    </xf>
    <xf numFmtId="3" fontId="21" fillId="0" borderId="0" xfId="0" applyNumberFormat="1" applyFont="1" applyAlignment="1">
      <alignment horizontal="center"/>
    </xf>
    <xf numFmtId="166" fontId="6" fillId="0" borderId="10"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left" vertical="center"/>
      <protection locked="0"/>
    </xf>
    <xf numFmtId="166" fontId="6" fillId="0" borderId="5" xfId="0" applyNumberFormat="1" applyFont="1" applyBorder="1" applyAlignment="1" applyProtection="1">
      <alignment horizontal="center" vertical="center"/>
      <protection locked="0"/>
    </xf>
    <xf numFmtId="0" fontId="0" fillId="0" borderId="6" xfId="0" applyBorder="1" applyProtection="1">
      <protection locked="0"/>
    </xf>
    <xf numFmtId="49" fontId="0" fillId="0" borderId="0" xfId="0" applyNumberFormat="1" applyProtection="1">
      <protection locked="0"/>
    </xf>
    <xf numFmtId="49" fontId="7" fillId="0" borderId="0" xfId="0" applyNumberFormat="1" applyFont="1" applyProtection="1">
      <protection locked="0"/>
    </xf>
    <xf numFmtId="0" fontId="0" fillId="0" borderId="0" xfId="0" applyAlignment="1" applyProtection="1">
      <alignment horizontal="center"/>
      <protection locked="0"/>
    </xf>
    <xf numFmtId="0" fontId="7" fillId="0" borderId="4" xfId="0" applyFont="1" applyBorder="1" applyProtection="1">
      <protection locked="0"/>
    </xf>
    <xf numFmtId="0" fontId="7" fillId="0" borderId="4" xfId="0" applyFont="1" applyBorder="1" applyAlignment="1" applyProtection="1">
      <alignment horizontal="center"/>
      <protection locked="0"/>
    </xf>
    <xf numFmtId="3" fontId="7" fillId="0" borderId="4" xfId="0" applyNumberFormat="1" applyFont="1" applyBorder="1" applyAlignment="1" applyProtection="1">
      <alignment horizontal="center" vertical="center"/>
      <protection locked="0"/>
    </xf>
    <xf numFmtId="44" fontId="5"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44" fontId="6" fillId="0" borderId="0" xfId="0" applyNumberFormat="1" applyFont="1" applyAlignment="1" applyProtection="1">
      <alignment horizontal="justify" vertical="top"/>
      <protection locked="0"/>
    </xf>
    <xf numFmtId="164" fontId="0" fillId="0" borderId="0" xfId="0" applyNumberFormat="1" applyAlignment="1" applyProtection="1">
      <alignment horizontal="center" vertical="center"/>
      <protection locked="0"/>
    </xf>
    <xf numFmtId="164" fontId="0" fillId="0" borderId="0" xfId="0" applyNumberFormat="1" applyAlignment="1" applyProtection="1">
      <alignment horizontal="justify" vertical="top"/>
      <protection locked="0"/>
    </xf>
    <xf numFmtId="165" fontId="7" fillId="0" borderId="0" xfId="0" applyNumberFormat="1" applyFont="1" applyAlignment="1" applyProtection="1">
      <alignment horizontal="justify" vertical="top"/>
      <protection locked="0"/>
    </xf>
    <xf numFmtId="168" fontId="6" fillId="0" borderId="0" xfId="0" applyNumberFormat="1" applyFont="1" applyAlignment="1" applyProtection="1">
      <alignment horizontal="justify" vertical="top"/>
      <protection locked="0"/>
    </xf>
    <xf numFmtId="0" fontId="9" fillId="0" borderId="0" xfId="0" applyFont="1" applyAlignment="1" applyProtection="1">
      <alignment horizontal="justify" vertical="top"/>
      <protection locked="0"/>
    </xf>
    <xf numFmtId="164" fontId="5" fillId="0" borderId="10"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0" fontId="6" fillId="0" borderId="0" xfId="0" applyFont="1" applyAlignment="1" applyProtection="1">
      <alignment horizontal="right" vertical="top"/>
      <protection locked="0"/>
    </xf>
    <xf numFmtId="0" fontId="0" fillId="0" borderId="0" xfId="0" applyAlignment="1" applyProtection="1">
      <alignment vertical="top" wrapText="1"/>
      <protection locked="0"/>
    </xf>
    <xf numFmtId="1" fontId="7" fillId="0" borderId="0" xfId="0" applyNumberFormat="1" applyFont="1" applyAlignment="1" applyProtection="1">
      <alignment vertical="top"/>
      <protection locked="0"/>
    </xf>
    <xf numFmtId="0" fontId="9" fillId="0" borderId="0" xfId="0" applyFont="1" applyAlignment="1" applyProtection="1">
      <alignment horizontal="left"/>
      <protection locked="0"/>
    </xf>
    <xf numFmtId="169" fontId="0" fillId="0" borderId="0" xfId="0" applyNumberFormat="1" applyProtection="1">
      <protection locked="0"/>
    </xf>
    <xf numFmtId="169" fontId="5" fillId="0" borderId="3" xfId="0" applyNumberFormat="1" applyFont="1" applyBorder="1" applyAlignment="1" applyProtection="1">
      <alignment horizontal="center" vertical="center" wrapText="1"/>
      <protection locked="0"/>
    </xf>
    <xf numFmtId="44" fontId="7" fillId="0" borderId="0" xfId="0" applyNumberFormat="1" applyFont="1" applyAlignment="1" applyProtection="1">
      <alignment horizontal="right"/>
      <protection locked="0"/>
    </xf>
    <xf numFmtId="44" fontId="12" fillId="0" borderId="6" xfId="0" applyNumberFormat="1" applyFont="1" applyBorder="1" applyAlignment="1" applyProtection="1">
      <alignment horizontal="left"/>
      <protection locked="0"/>
    </xf>
    <xf numFmtId="0" fontId="22" fillId="0" borderId="11" xfId="0" applyFont="1" applyBorder="1" applyProtection="1">
      <protection locked="0"/>
    </xf>
    <xf numFmtId="0" fontId="22" fillId="0" borderId="0" xfId="0" applyFont="1" applyProtection="1">
      <protection locked="0"/>
    </xf>
    <xf numFmtId="0" fontId="16" fillId="0" borderId="0" xfId="0" applyFont="1" applyAlignment="1" applyProtection="1">
      <alignment horizontal="center" wrapText="1"/>
      <protection locked="0"/>
    </xf>
    <xf numFmtId="166" fontId="7" fillId="0" borderId="4" xfId="0" applyNumberFormat="1" applyFont="1" applyBorder="1" applyAlignment="1" applyProtection="1">
      <alignment vertical="center"/>
      <protection locked="0"/>
    </xf>
    <xf numFmtId="44" fontId="7" fillId="0" borderId="4" xfId="0" applyNumberFormat="1" applyFont="1" applyBorder="1" applyAlignment="1" applyProtection="1">
      <alignment horizontal="right"/>
      <protection locked="0"/>
    </xf>
    <xf numFmtId="164" fontId="7" fillId="0" borderId="0" xfId="0" applyNumberFormat="1" applyFont="1" applyAlignment="1" applyProtection="1">
      <alignment horizontal="center" vertical="center"/>
      <protection locked="0"/>
    </xf>
    <xf numFmtId="166" fontId="7" fillId="0" borderId="0" xfId="0" applyNumberFormat="1" applyFont="1" applyAlignment="1" applyProtection="1">
      <alignment vertical="center"/>
      <protection locked="0"/>
    </xf>
    <xf numFmtId="169" fontId="7" fillId="0" borderId="0" xfId="0" applyNumberFormat="1" applyFont="1" applyAlignment="1" applyProtection="1">
      <alignment horizontal="center"/>
      <protection locked="0"/>
    </xf>
    <xf numFmtId="44" fontId="6" fillId="0" borderId="0" xfId="0" applyNumberFormat="1" applyFont="1" applyAlignment="1" applyProtection="1">
      <alignment horizontal="right" vertical="center"/>
      <protection locked="0"/>
    </xf>
    <xf numFmtId="169" fontId="0" fillId="0" borderId="0" xfId="0" applyNumberFormat="1" applyAlignment="1" applyProtection="1">
      <alignment horizontal="justify" vertical="top"/>
      <protection locked="0"/>
    </xf>
    <xf numFmtId="165" fontId="7" fillId="0" borderId="0" xfId="0" applyNumberFormat="1" applyFont="1" applyAlignment="1" applyProtection="1">
      <alignment horizontal="left" vertical="center" wrapText="1"/>
      <protection locked="0"/>
    </xf>
    <xf numFmtId="165"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4" fontId="7"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wrapText="1"/>
      <protection locked="0"/>
    </xf>
    <xf numFmtId="4" fontId="21" fillId="0" borderId="0" xfId="0" applyNumberFormat="1" applyFont="1" applyAlignment="1" applyProtection="1">
      <alignment horizontal="center"/>
      <protection locked="0"/>
    </xf>
    <xf numFmtId="3" fontId="5" fillId="0" borderId="5"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protection locked="0"/>
    </xf>
    <xf numFmtId="3" fontId="6" fillId="0" borderId="5" xfId="0" applyNumberFormat="1" applyFont="1" applyBorder="1" applyAlignment="1" applyProtection="1">
      <alignment horizontal="center" vertical="center"/>
      <protection locked="0"/>
    </xf>
    <xf numFmtId="1" fontId="5" fillId="0" borderId="5" xfId="0" applyNumberFormat="1" applyFont="1" applyBorder="1" applyAlignment="1" applyProtection="1">
      <alignment horizontal="center" vertical="center" wrapText="1"/>
      <protection locked="0"/>
    </xf>
    <xf numFmtId="0" fontId="2" fillId="2" borderId="15" xfId="7" applyFill="1" applyBorder="1"/>
    <xf numFmtId="0" fontId="2" fillId="0" borderId="15" xfId="7" applyBorder="1"/>
    <xf numFmtId="0" fontId="2" fillId="2" borderId="16" xfId="7" applyFill="1" applyBorder="1"/>
    <xf numFmtId="0" fontId="2" fillId="0" borderId="17" xfId="7" applyBorder="1"/>
    <xf numFmtId="0" fontId="2" fillId="0" borderId="18" xfId="7" applyBorder="1"/>
    <xf numFmtId="0" fontId="2" fillId="0" borderId="19" xfId="7" applyBorder="1"/>
    <xf numFmtId="0" fontId="2" fillId="2" borderId="21" xfId="7" applyFill="1" applyBorder="1"/>
    <xf numFmtId="0" fontId="2" fillId="0" borderId="22" xfId="7" applyBorder="1"/>
    <xf numFmtId="0" fontId="1" fillId="0" borderId="20" xfId="7" applyFont="1" applyBorder="1"/>
    <xf numFmtId="170" fontId="21" fillId="0" borderId="0" xfId="0" applyNumberFormat="1" applyFont="1" applyAlignment="1">
      <alignment horizontal="center"/>
    </xf>
    <xf numFmtId="164" fontId="4" fillId="0" borderId="0" xfId="0" applyNumberFormat="1" applyFont="1" applyAlignment="1" applyProtection="1">
      <alignment horizontal="right" vertical="top"/>
      <protection locked="0"/>
    </xf>
    <xf numFmtId="3" fontId="7" fillId="0" borderId="0" xfId="0" applyNumberFormat="1" applyFont="1" applyAlignment="1">
      <alignment horizontal="center" vertical="center" wrapText="1"/>
    </xf>
    <xf numFmtId="0" fontId="7" fillId="0" borderId="0" xfId="0" applyFont="1" applyAlignment="1">
      <alignment horizontal="justify" vertical="top" wrapText="1"/>
    </xf>
    <xf numFmtId="164" fontId="14" fillId="0" borderId="0" xfId="0" applyNumberFormat="1" applyFont="1" applyAlignment="1">
      <alignment horizontal="left" vertical="center"/>
    </xf>
    <xf numFmtId="0" fontId="11" fillId="0" borderId="0" xfId="0" applyFont="1" applyAlignment="1">
      <alignment horizontal="center" vertical="center" wrapText="1"/>
    </xf>
    <xf numFmtId="1" fontId="7" fillId="0" borderId="0" xfId="0" applyNumberFormat="1" applyFont="1" applyAlignment="1">
      <alignment horizontal="left" vertical="center"/>
    </xf>
    <xf numFmtId="0" fontId="4" fillId="0" borderId="0" xfId="0" applyFont="1" applyAlignment="1">
      <alignment horizontal="justify" vertical="top"/>
    </xf>
    <xf numFmtId="0" fontId="7" fillId="0" borderId="0" xfId="0" applyFont="1" applyAlignment="1">
      <alignment horizontal="justify" vertical="top"/>
    </xf>
    <xf numFmtId="0" fontId="7" fillId="0" borderId="0" xfId="0" applyFont="1" applyAlignment="1" applyProtection="1">
      <alignment horizontal="justify" vertical="top" wrapText="1"/>
      <protection locked="0"/>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0" fontId="4"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1" fillId="0" borderId="0" xfId="0" applyFont="1" applyAlignment="1">
      <alignment horizontal="center" wrapText="1"/>
    </xf>
    <xf numFmtId="0" fontId="11" fillId="0" borderId="0" xfId="0" applyFont="1" applyAlignment="1" applyProtection="1">
      <alignment horizontal="center" wrapText="1"/>
      <protection locked="0"/>
    </xf>
    <xf numFmtId="166" fontId="4" fillId="0" borderId="0" xfId="0" applyNumberFormat="1" applyFont="1" applyAlignment="1" applyProtection="1">
      <alignment horizontal="justify" vertical="top" wrapText="1"/>
      <protection locked="0"/>
    </xf>
    <xf numFmtId="166" fontId="7" fillId="0" borderId="0" xfId="0" applyNumberFormat="1" applyFont="1" applyAlignment="1" applyProtection="1">
      <alignment horizontal="justify" vertical="top" wrapText="1"/>
      <protection locked="0"/>
    </xf>
    <xf numFmtId="0" fontId="21" fillId="0" borderId="0" xfId="0" applyFont="1" applyProtection="1">
      <protection locked="0"/>
    </xf>
    <xf numFmtId="166" fontId="7" fillId="0" borderId="0" xfId="0" applyNumberFormat="1" applyFont="1" applyAlignment="1" applyProtection="1">
      <alignment horizontal="justify" vertical="top"/>
      <protection locked="0"/>
    </xf>
    <xf numFmtId="0" fontId="18" fillId="0" borderId="0" xfId="0" applyFont="1" applyAlignment="1" applyProtection="1">
      <alignment horizontal="justify" vertical="top"/>
      <protection locked="0"/>
    </xf>
    <xf numFmtId="166" fontId="18" fillId="0" borderId="0" xfId="0" applyNumberFormat="1" applyFont="1" applyAlignment="1" applyProtection="1">
      <alignment horizontal="justify" vertical="top" wrapText="1"/>
      <protection locked="0"/>
    </xf>
    <xf numFmtId="0" fontId="4" fillId="0" borderId="0" xfId="0" applyFont="1"/>
    <xf numFmtId="0" fontId="4" fillId="0" borderId="0" xfId="0" applyFont="1" applyAlignment="1">
      <alignment horizontal="left" vertical="center" wrapText="1"/>
    </xf>
  </cellXfs>
  <cellStyles count="8">
    <cellStyle name="Comma 2" xfId="1" xr:uid="{00000000-0005-0000-0000-000001000000}"/>
    <cellStyle name="Normal" xfId="0" builtinId="0"/>
    <cellStyle name="Normal 2" xfId="2" xr:uid="{00000000-0005-0000-0000-000003000000}"/>
    <cellStyle name="Normal 2 2" xfId="3" xr:uid="{00000000-0005-0000-0000-000004000000}"/>
    <cellStyle name="Normal 3" xfId="4" xr:uid="{00000000-0005-0000-0000-000005000000}"/>
    <cellStyle name="Normal 4" xfId="6" xr:uid="{00000000-0005-0000-0000-000006000000}"/>
    <cellStyle name="Normal 4 2" xfId="7" xr:uid="{00000000-0005-0000-0000-000007000000}"/>
    <cellStyle name="Normal 6 2" xfId="5" xr:uid="{00000000-0005-0000-0000-000008000000}"/>
  </cellStyles>
  <dxfs count="16">
    <dxf>
      <font>
        <color rgb="FF9C0006"/>
      </font>
      <fill>
        <patternFill>
          <bgColor rgb="FFFFC7CE"/>
        </patternFill>
      </fill>
    </dxf>
    <dxf>
      <border diagonalUp="0" diagonalDown="0">
        <left style="thin">
          <color indexed="64"/>
        </left>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BB6BC6-2012-4EBA-97DA-058105B859F9}" name="Table1" displayName="Table1" ref="D1:D45" totalsRowShown="0" dataDxfId="15" tableBorderDxfId="14" headerRowCellStyle="Normal 4 2" dataCellStyle="Normal 4 2">
  <autoFilter ref="D1:D45" xr:uid="{A0BB6BC6-2012-4EBA-97DA-058105B859F9}"/>
  <tableColumns count="1">
    <tableColumn id="1" xr3:uid="{0CC5EF42-FC26-48A3-93A4-35238762703B}" name="VF" dataDxfId="13" dataCellStyle="Normal 4 2"/>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C1E031-15D3-41C9-807A-AB1BAAD9A3CB}" name="Table2" displayName="Table2" ref="F1:H45" totalsRowShown="0" tableBorderDxfId="12" headerRowCellStyle="Normal 4 2">
  <autoFilter ref="F1:H45" xr:uid="{F7C1E031-15D3-41C9-807A-AB1BAAD9A3CB}"/>
  <tableColumns count="3">
    <tableColumn id="1" xr3:uid="{F9346B1A-9E5F-45FA-9EBD-D71DEE9B543E}" name="LF" dataDxfId="11" dataCellStyle="Normal 4 2">
      <calculatedColumnFormula>G2*H2</calculatedColumnFormula>
    </tableColumn>
    <tableColumn id="2" xr3:uid="{F5DDE4B6-FBE9-4FDA-B2AE-52AD35C5D250}" name="latlength" dataDxfId="10" dataCellStyle="Normal 4 2"/>
    <tableColumn id="3" xr3:uid="{77E85FB2-B86C-4269-BD26-F41C785A422A}" name="num" dataDxfId="9" dataCellStyle="Normal 4 2"/>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325CE7-1B09-45EA-A40D-7C48BF3D3C72}" name="Table3" displayName="Table3" ref="J1:M45" totalsRowShown="0" headerRowDxfId="8" headerRowBorderDxfId="7" tableBorderDxfId="6" totalsRowBorderDxfId="5" headerRowCellStyle="Normal 4 2">
  <autoFilter ref="J1:M45" xr:uid="{67325CE7-1B09-45EA-A40D-7C48BF3D3C72}"/>
  <tableColumns count="4">
    <tableColumn id="1" xr3:uid="{D98CB4C9-1588-4D26-B77B-CBE0D0959096}" name="Manhole" dataDxfId="4" dataCellStyle="Normal 4 2"/>
    <tableColumn id="2" xr3:uid="{83232D23-535E-4CA7-96A1-532452489B9B}" name="top" dataDxfId="3" dataCellStyle="Normal 4 2"/>
    <tableColumn id="3" xr3:uid="{BDDD945C-2C2D-4C63-B0D6-A67E0A0BFC60}" name="out" dataDxfId="2" dataCellStyle="Normal 4 2"/>
    <tableColumn id="4" xr3:uid="{59EFBD6A-E5C6-4A2F-B509-37BC32E05799}" name="Xtra" dataDxfId="1" dataCellStyle="Normal 4 2">
      <calculatedColumnFormula>IF(K2-L2-6&gt;0,K2-L2-6,0)</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H37"/>
  <sheetViews>
    <sheetView view="pageBreakPreview" zoomScaleNormal="100" zoomScaleSheetLayoutView="100" zoomScalePageLayoutView="85" workbookViewId="0">
      <selection activeCell="C13" sqref="C13"/>
    </sheetView>
  </sheetViews>
  <sheetFormatPr defaultRowHeight="12.75" x14ac:dyDescent="0.2"/>
  <cols>
    <col min="1" max="1" width="5.7109375" customWidth="1"/>
    <col min="2" max="2" width="11.5703125" customWidth="1"/>
    <col min="3" max="3" width="53" customWidth="1"/>
    <col min="4" max="4" width="17.28515625" bestFit="1" customWidth="1"/>
    <col min="5" max="5" width="17.42578125" style="5" customWidth="1"/>
    <col min="6" max="6" width="12" bestFit="1" customWidth="1"/>
    <col min="7" max="7" width="13.42578125" customWidth="1"/>
    <col min="8" max="8" width="12.28515625" bestFit="1" customWidth="1"/>
  </cols>
  <sheetData>
    <row r="1" spans="1:8" ht="12.75" customHeight="1" x14ac:dyDescent="0.2">
      <c r="E1"/>
      <c r="F1" s="43">
        <v>45488</v>
      </c>
    </row>
    <row r="2" spans="1:8" ht="12.75" customHeight="1" x14ac:dyDescent="0.2">
      <c r="E2" s="13" t="s">
        <v>10</v>
      </c>
      <c r="F2" s="220" t="s">
        <v>159</v>
      </c>
    </row>
    <row r="3" spans="1:8" ht="20.100000000000001" customHeight="1" x14ac:dyDescent="0.2">
      <c r="C3" s="203" t="s">
        <v>28</v>
      </c>
      <c r="D3" s="203"/>
      <c r="E3" s="203"/>
    </row>
    <row r="4" spans="1:8" ht="20.100000000000001" customHeight="1" x14ac:dyDescent="0.2">
      <c r="C4" s="203" t="s">
        <v>160</v>
      </c>
      <c r="D4" s="203"/>
      <c r="E4" s="203"/>
    </row>
    <row r="5" spans="1:8" ht="20.100000000000001" customHeight="1" x14ac:dyDescent="0.2">
      <c r="C5" s="203" t="s">
        <v>16</v>
      </c>
      <c r="D5" s="203"/>
      <c r="E5" s="203"/>
    </row>
    <row r="7" spans="1:8" ht="19.5" customHeight="1" x14ac:dyDescent="0.2">
      <c r="C7" s="8" t="s">
        <v>29</v>
      </c>
    </row>
    <row r="8" spans="1:8" ht="12.75" customHeight="1" x14ac:dyDescent="0.2">
      <c r="A8" s="25"/>
      <c r="B8" s="25"/>
      <c r="C8" s="25"/>
      <c r="D8" s="25"/>
      <c r="E8" s="25"/>
      <c r="F8" s="6"/>
    </row>
    <row r="9" spans="1:8" ht="22.5" customHeight="1" x14ac:dyDescent="0.2">
      <c r="A9" s="18"/>
      <c r="B9" s="202" t="str">
        <f>C4</f>
        <v>TALLEY ROAD EXTENSION</v>
      </c>
      <c r="C9" s="202"/>
      <c r="D9" s="15"/>
      <c r="E9" s="16"/>
      <c r="F9" s="15"/>
      <c r="G9" s="23"/>
    </row>
    <row r="10" spans="1:8" ht="19.5" customHeight="1" x14ac:dyDescent="0.35">
      <c r="A10" s="9"/>
      <c r="B10" s="17" t="s">
        <v>21</v>
      </c>
      <c r="C10" s="10"/>
      <c r="D10" s="11"/>
      <c r="E10" s="12" t="s">
        <v>9</v>
      </c>
      <c r="F10" s="12"/>
      <c r="G10" s="12"/>
      <c r="H10" s="1"/>
    </row>
    <row r="11" spans="1:8" ht="19.5" customHeight="1" x14ac:dyDescent="0.35">
      <c r="A11" s="9"/>
      <c r="B11" s="57" t="s">
        <v>11</v>
      </c>
      <c r="C11" s="10"/>
      <c r="D11" s="11"/>
      <c r="E11" s="12" t="s">
        <v>9</v>
      </c>
      <c r="F11" s="12"/>
      <c r="G11" s="12"/>
      <c r="H11" s="1"/>
    </row>
    <row r="12" spans="1:8" ht="19.5" customHeight="1" x14ac:dyDescent="0.35">
      <c r="A12" s="9"/>
      <c r="B12" s="17" t="s">
        <v>17</v>
      </c>
      <c r="C12" s="10"/>
      <c r="D12" s="11"/>
      <c r="E12" s="12" t="s">
        <v>9</v>
      </c>
      <c r="F12" s="12"/>
      <c r="G12" s="12"/>
      <c r="H12" s="1"/>
    </row>
    <row r="13" spans="1:8" ht="20.100000000000001" customHeight="1" x14ac:dyDescent="0.35">
      <c r="A13" s="9"/>
      <c r="B13" s="26" t="s">
        <v>32</v>
      </c>
      <c r="C13" s="27"/>
      <c r="D13" s="24"/>
      <c r="E13" s="12" t="s">
        <v>9</v>
      </c>
      <c r="F13" s="12"/>
      <c r="G13" s="12"/>
      <c r="H13" s="1"/>
    </row>
    <row r="14" spans="1:8" ht="20.100000000000001" customHeight="1" x14ac:dyDescent="0.35">
      <c r="A14" s="9"/>
      <c r="B14" s="19"/>
      <c r="C14" s="10"/>
      <c r="D14" s="21"/>
      <c r="E14" s="14"/>
      <c r="F14" s="12"/>
      <c r="G14" s="12"/>
      <c r="H14" s="1"/>
    </row>
    <row r="15" spans="1:8" ht="13.5" customHeight="1" x14ac:dyDescent="0.35">
      <c r="A15" s="9"/>
      <c r="B15" s="19"/>
      <c r="C15" s="10"/>
      <c r="D15" s="21" t="s">
        <v>35</v>
      </c>
      <c r="E15" s="12" t="s">
        <v>9</v>
      </c>
      <c r="F15" s="12"/>
      <c r="G15" s="12"/>
      <c r="H15" s="1"/>
    </row>
    <row r="16" spans="1:8" ht="13.5" hidden="1" customHeight="1" x14ac:dyDescent="0.35">
      <c r="A16" s="9"/>
      <c r="B16" s="19"/>
      <c r="C16" s="10"/>
      <c r="D16" s="21"/>
      <c r="E16" s="12"/>
      <c r="F16" s="12"/>
      <c r="G16" s="12"/>
      <c r="H16" s="1"/>
    </row>
    <row r="17" spans="1:8" ht="13.5" hidden="1" customHeight="1" x14ac:dyDescent="0.35">
      <c r="A17" s="9"/>
      <c r="B17" s="19"/>
      <c r="C17" s="10"/>
      <c r="D17" s="21"/>
      <c r="E17" s="14"/>
      <c r="F17" s="12"/>
      <c r="G17" s="12"/>
      <c r="H17" s="1"/>
    </row>
    <row r="18" spans="1:8" ht="13.5" hidden="1" customHeight="1" x14ac:dyDescent="0.35">
      <c r="A18" s="9"/>
      <c r="B18" s="19"/>
      <c r="C18" s="10"/>
      <c r="D18" s="21" t="s">
        <v>35</v>
      </c>
      <c r="E18" s="12" t="s">
        <v>9</v>
      </c>
      <c r="F18" s="12"/>
      <c r="G18" s="12"/>
      <c r="H18" s="1"/>
    </row>
    <row r="19" spans="1:8" ht="13.5" hidden="1" customHeight="1" x14ac:dyDescent="0.35">
      <c r="A19" s="9"/>
      <c r="B19" s="19"/>
      <c r="C19" s="10"/>
      <c r="D19" s="21"/>
      <c r="E19" s="12"/>
      <c r="F19" s="12"/>
      <c r="G19" s="12"/>
      <c r="H19" s="1"/>
    </row>
    <row r="20" spans="1:8" ht="13.5" hidden="1" customHeight="1" x14ac:dyDescent="0.35">
      <c r="A20" s="9"/>
      <c r="B20" s="19"/>
      <c r="C20" s="10"/>
      <c r="D20" s="21"/>
      <c r="E20" s="14"/>
      <c r="F20" s="12"/>
      <c r="G20" s="12"/>
      <c r="H20" s="1"/>
    </row>
    <row r="21" spans="1:8" ht="13.5" hidden="1" customHeight="1" x14ac:dyDescent="0.35">
      <c r="A21" s="9"/>
      <c r="B21" s="19"/>
      <c r="C21" s="10"/>
      <c r="D21" s="21" t="s">
        <v>39</v>
      </c>
      <c r="E21" s="12" t="s">
        <v>9</v>
      </c>
      <c r="F21" s="12"/>
      <c r="G21" s="12"/>
      <c r="H21" s="1"/>
    </row>
    <row r="22" spans="1:8" ht="20.100000000000001" customHeight="1" x14ac:dyDescent="0.35">
      <c r="A22" s="9"/>
      <c r="B22" s="19"/>
      <c r="C22" s="10"/>
      <c r="D22" s="21"/>
      <c r="E22" s="12"/>
      <c r="F22" s="12"/>
      <c r="G22" s="12"/>
      <c r="H22" s="1"/>
    </row>
    <row r="23" spans="1:8" ht="20.100000000000001" customHeight="1" x14ac:dyDescent="0.35">
      <c r="A23" s="9"/>
      <c r="B23" s="204"/>
      <c r="C23" s="204"/>
      <c r="D23" s="21"/>
      <c r="E23" s="12"/>
      <c r="F23" s="12"/>
      <c r="G23" s="12"/>
      <c r="H23" s="1"/>
    </row>
    <row r="24" spans="1:8" ht="15" x14ac:dyDescent="0.35">
      <c r="A24" s="9"/>
      <c r="B24" s="19"/>
      <c r="C24" s="19"/>
      <c r="D24" s="21"/>
      <c r="E24" s="12"/>
      <c r="F24" s="12"/>
      <c r="G24" s="12"/>
      <c r="H24" s="1"/>
    </row>
    <row r="25" spans="1:8" x14ac:dyDescent="0.2">
      <c r="A25" s="22"/>
      <c r="B25" s="7"/>
      <c r="C25" s="4"/>
    </row>
    <row r="26" spans="1:8" ht="11.25" customHeight="1" x14ac:dyDescent="0.2">
      <c r="A26" s="20" t="s">
        <v>30</v>
      </c>
      <c r="C26" s="4"/>
    </row>
    <row r="27" spans="1:8" ht="10.9" customHeight="1" x14ac:dyDescent="0.2">
      <c r="A27" s="13"/>
      <c r="B27" s="7"/>
      <c r="C27" s="4"/>
    </row>
    <row r="28" spans="1:8" x14ac:dyDescent="0.2">
      <c r="A28" s="34" t="s">
        <v>33</v>
      </c>
      <c r="B28" s="205" t="s">
        <v>154</v>
      </c>
      <c r="C28" s="206"/>
      <c r="D28" s="206"/>
      <c r="E28" s="206"/>
      <c r="F28" s="206"/>
    </row>
    <row r="29" spans="1:8" ht="6" customHeight="1" x14ac:dyDescent="0.2">
      <c r="A29" s="35"/>
      <c r="B29" s="38"/>
      <c r="C29" s="38"/>
      <c r="D29" s="39"/>
      <c r="E29" s="36"/>
      <c r="F29" s="40"/>
    </row>
    <row r="30" spans="1:8" ht="54.75" customHeight="1" x14ac:dyDescent="0.2">
      <c r="A30" s="34" t="s">
        <v>33</v>
      </c>
      <c r="B30" s="201" t="s">
        <v>18</v>
      </c>
      <c r="C30" s="201"/>
      <c r="D30" s="201"/>
      <c r="E30" s="201"/>
      <c r="F30" s="201"/>
    </row>
    <row r="31" spans="1:8" ht="6" customHeight="1" x14ac:dyDescent="0.2">
      <c r="A31" s="35"/>
      <c r="B31" s="38"/>
      <c r="C31" s="41"/>
      <c r="D31" s="42"/>
      <c r="E31" s="42"/>
      <c r="F31" s="40"/>
    </row>
    <row r="32" spans="1:8" ht="82.9" customHeight="1" x14ac:dyDescent="0.2">
      <c r="A32" s="34" t="s">
        <v>33</v>
      </c>
      <c r="B32" s="201" t="s">
        <v>19</v>
      </c>
      <c r="C32" s="201"/>
      <c r="D32" s="201"/>
      <c r="E32" s="201"/>
      <c r="F32" s="201"/>
    </row>
    <row r="33" spans="1:6" x14ac:dyDescent="0.2">
      <c r="A33" s="37"/>
      <c r="B33" s="41"/>
      <c r="C33" s="41"/>
      <c r="D33" s="41"/>
      <c r="E33" s="22" t="s">
        <v>3</v>
      </c>
      <c r="F33" s="2"/>
    </row>
    <row r="34" spans="1:6" x14ac:dyDescent="0.2">
      <c r="A34" s="37"/>
      <c r="B34" s="41"/>
      <c r="C34" s="41"/>
      <c r="E34" s="22" t="s">
        <v>4</v>
      </c>
      <c r="F34" s="3"/>
    </row>
    <row r="35" spans="1:6" x14ac:dyDescent="0.2">
      <c r="A35" s="37"/>
      <c r="B35" s="41"/>
      <c r="C35" s="41"/>
    </row>
    <row r="36" spans="1:6" x14ac:dyDescent="0.2">
      <c r="A36" s="37"/>
      <c r="B36" s="41"/>
      <c r="C36" s="41"/>
      <c r="D36" s="41"/>
      <c r="E36" s="41"/>
      <c r="F36" s="41"/>
    </row>
    <row r="37" spans="1:6" x14ac:dyDescent="0.2">
      <c r="A37" s="37"/>
      <c r="B37" s="41"/>
      <c r="C37" s="41"/>
      <c r="D37" s="41"/>
      <c r="E37" s="41"/>
      <c r="F37" s="41"/>
    </row>
  </sheetData>
  <mergeCells count="8">
    <mergeCell ref="B30:F30"/>
    <mergeCell ref="B32:F32"/>
    <mergeCell ref="B9:C9"/>
    <mergeCell ref="C3:E3"/>
    <mergeCell ref="C4:E4"/>
    <mergeCell ref="C5:E5"/>
    <mergeCell ref="B23:C23"/>
    <mergeCell ref="B28:F28"/>
  </mergeCells>
  <conditionalFormatting sqref="A1:XFD8 D9:XFD9 A9 B28 G28:XFD28 A28:A37 B29:XFD29 B30 G30:XFD30 B31:XFD31 B32:B37 G32:XFD37 E33:F34 A38:C41 F38:XFD41 A42:XFD42 A43 F43:XFD43 A44:XFD49 A50:C51 F50:XFD51 A52:XFD59 A60:C61 F60:XFD61 A62:XFD1048576 A10:XFD27">
    <cfRule type="containsText" dxfId="0" priority="3" operator="containsText" text="ENT.">
      <formula>NOT(ISERROR(SEARCH("ENT.",A1)))</formula>
    </cfRule>
  </conditionalFormatting>
  <printOptions horizontalCentered="1"/>
  <pageMargins left="0.25" right="0.25" top="0.52" bottom="0.25" header="0.5" footer="0.3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26"/>
  <sheetViews>
    <sheetView view="pageBreakPreview" zoomScaleNormal="100" zoomScaleSheetLayoutView="100" workbookViewId="0">
      <selection activeCell="D9" sqref="D9"/>
    </sheetView>
  </sheetViews>
  <sheetFormatPr defaultRowHeight="12.75" x14ac:dyDescent="0.2"/>
  <cols>
    <col min="1" max="1" width="5.7109375" style="58" customWidth="1"/>
    <col min="2" max="2" width="38.14062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205-41-08</v>
      </c>
    </row>
    <row r="3" spans="1:9" ht="20.100000000000001" customHeight="1" x14ac:dyDescent="0.2">
      <c r="B3" s="209" t="s">
        <v>26</v>
      </c>
      <c r="C3" s="209"/>
      <c r="D3" s="209"/>
      <c r="E3" s="209"/>
      <c r="F3" s="209"/>
      <c r="H3">
        <f>SUMIF(B:B,"*EXCAVATION*",D:D)</f>
        <v>0</v>
      </c>
      <c r="I3" t="s">
        <v>147</v>
      </c>
    </row>
    <row r="4" spans="1:9" ht="20.100000000000001" customHeight="1" x14ac:dyDescent="0.2">
      <c r="B4" s="208" t="str">
        <f>SUMMARY!C4</f>
        <v>TALLEY ROAD EXTENSION</v>
      </c>
      <c r="C4" s="208"/>
      <c r="D4" s="208"/>
      <c r="E4" s="208"/>
      <c r="F4" s="208"/>
      <c r="H4">
        <f>SUMIF(B:B,"*EMBANKMENT*",D:D)</f>
        <v>0</v>
      </c>
      <c r="I4" t="s">
        <v>148</v>
      </c>
    </row>
    <row r="5" spans="1:9" ht="20.100000000000001" customHeight="1" x14ac:dyDescent="0.2">
      <c r="B5" s="209" t="s">
        <v>139</v>
      </c>
      <c r="C5" s="209"/>
      <c r="D5" s="209"/>
      <c r="E5" s="209"/>
      <c r="F5" s="209"/>
      <c r="H5">
        <f>H3-H4</f>
        <v>0</v>
      </c>
      <c r="I5" t="str">
        <f>IF(H5=0,"",IF(H5&gt;0,"EXPORT","IMPORT"))</f>
        <v/>
      </c>
    </row>
    <row r="6" spans="1:9" ht="12.75" customHeight="1" thickBot="1" x14ac:dyDescent="0.25">
      <c r="A6" s="98"/>
      <c r="B6" s="98"/>
      <c r="C6" s="98"/>
      <c r="D6" s="98"/>
      <c r="E6" s="98"/>
      <c r="F6" s="99"/>
    </row>
    <row r="7" spans="1:9" ht="26.25" customHeight="1" thickBot="1" x14ac:dyDescent="0.25">
      <c r="A7" s="100" t="s">
        <v>12</v>
      </c>
      <c r="B7" s="101" t="s">
        <v>13</v>
      </c>
      <c r="C7" s="102" t="s">
        <v>2</v>
      </c>
      <c r="D7" s="65" t="s">
        <v>34</v>
      </c>
      <c r="E7" s="103" t="s">
        <v>14</v>
      </c>
      <c r="F7" s="104" t="s">
        <v>15</v>
      </c>
    </row>
    <row r="8" spans="1:9" x14ac:dyDescent="0.2">
      <c r="A8" s="105"/>
      <c r="B8" s="106"/>
      <c r="C8" s="107"/>
      <c r="D8" s="180"/>
      <c r="E8" s="108"/>
      <c r="F8" s="109"/>
    </row>
    <row r="9" spans="1:9" ht="18" customHeight="1" x14ac:dyDescent="0.35">
      <c r="A9" s="44">
        <f>ROW()-8</f>
        <v>1</v>
      </c>
      <c r="B9" s="176" t="s">
        <v>48</v>
      </c>
      <c r="C9" s="111" t="s">
        <v>22</v>
      </c>
      <c r="D9" s="182"/>
      <c r="E9" s="76" t="s">
        <v>9</v>
      </c>
      <c r="F9" s="77" t="s">
        <v>9</v>
      </c>
    </row>
    <row r="10" spans="1:9" ht="18" customHeight="1" x14ac:dyDescent="0.35">
      <c r="A10" s="44">
        <f t="shared" ref="A10:A11" si="0">ROW()-8</f>
        <v>2</v>
      </c>
      <c r="B10" s="110" t="s">
        <v>49</v>
      </c>
      <c r="C10" s="111" t="s">
        <v>1</v>
      </c>
      <c r="D10" s="75"/>
      <c r="E10" s="76" t="s">
        <v>9</v>
      </c>
      <c r="F10" s="77" t="s">
        <v>9</v>
      </c>
      <c r="G10" s="75"/>
    </row>
    <row r="11" spans="1:9" ht="18" customHeight="1" x14ac:dyDescent="0.35">
      <c r="A11" s="44">
        <f t="shared" si="0"/>
        <v>3</v>
      </c>
      <c r="B11" s="110" t="s">
        <v>50</v>
      </c>
      <c r="C11" s="111" t="s">
        <v>1</v>
      </c>
      <c r="D11" s="75"/>
      <c r="E11" s="76" t="s">
        <v>9</v>
      </c>
      <c r="F11" s="77" t="s">
        <v>9</v>
      </c>
      <c r="G11" s="75"/>
    </row>
    <row r="12" spans="1:9" ht="15.75" thickBot="1" x14ac:dyDescent="0.4">
      <c r="A12" s="80"/>
      <c r="B12" s="177"/>
      <c r="C12" s="178"/>
      <c r="D12" s="181"/>
      <c r="E12" s="83"/>
      <c r="F12" s="84"/>
    </row>
    <row r="13" spans="1:9" ht="19.5" customHeight="1" x14ac:dyDescent="0.35">
      <c r="A13" s="85"/>
      <c r="B13" s="116"/>
      <c r="C13" s="112"/>
      <c r="D13" s="112"/>
      <c r="E13" s="117" t="s">
        <v>8</v>
      </c>
      <c r="F13" s="118" t="s">
        <v>9</v>
      </c>
    </row>
    <row r="14" spans="1:9" ht="12.75" customHeight="1" x14ac:dyDescent="0.2">
      <c r="A14" s="89" t="s">
        <v>30</v>
      </c>
      <c r="B14" s="116"/>
      <c r="C14" s="112"/>
      <c r="D14" s="112"/>
      <c r="E14" s="113"/>
      <c r="F14" s="119"/>
    </row>
    <row r="15" spans="1:9" ht="10.9" customHeight="1" x14ac:dyDescent="0.2">
      <c r="A15" s="85"/>
      <c r="B15" s="116"/>
      <c r="C15" s="112"/>
      <c r="D15" s="112"/>
      <c r="E15" s="113"/>
      <c r="F15" s="119"/>
    </row>
    <row r="16" spans="1:9" ht="12.75" customHeight="1" x14ac:dyDescent="0.2">
      <c r="A16" s="90" t="s">
        <v>33</v>
      </c>
      <c r="B16" s="207" t="s">
        <v>51</v>
      </c>
      <c r="C16" s="207"/>
      <c r="D16" s="207"/>
      <c r="E16" s="207"/>
      <c r="F16" s="207"/>
    </row>
    <row r="17" spans="1:6" ht="6" customHeight="1" x14ac:dyDescent="0.2">
      <c r="A17" s="90"/>
      <c r="B17" s="120"/>
      <c r="C17" s="121"/>
      <c r="D17" s="121"/>
      <c r="E17" s="122"/>
      <c r="F17" s="123"/>
    </row>
    <row r="18" spans="1:6" ht="12.75" customHeight="1" x14ac:dyDescent="0.2">
      <c r="A18" s="90" t="s">
        <v>33</v>
      </c>
      <c r="B18" s="210" t="s">
        <v>146</v>
      </c>
      <c r="C18" s="207"/>
      <c r="D18" s="207"/>
      <c r="E18" s="207"/>
      <c r="F18" s="207"/>
    </row>
    <row r="19" spans="1:6" ht="6" customHeight="1" x14ac:dyDescent="0.2">
      <c r="A19" s="90"/>
      <c r="B19" s="120"/>
      <c r="C19" s="121"/>
      <c r="D19" s="121"/>
      <c r="E19" s="122"/>
      <c r="F19" s="123"/>
    </row>
    <row r="20" spans="1:6" ht="42" customHeight="1" x14ac:dyDescent="0.2">
      <c r="A20" s="90" t="s">
        <v>33</v>
      </c>
      <c r="B20" s="210" t="s">
        <v>141</v>
      </c>
      <c r="C20" s="207"/>
      <c r="D20" s="207"/>
      <c r="E20" s="207"/>
      <c r="F20" s="207"/>
    </row>
    <row r="21" spans="1:6" ht="6" customHeight="1" x14ac:dyDescent="0.2">
      <c r="A21" s="90"/>
      <c r="B21" s="120"/>
      <c r="C21" s="121"/>
      <c r="D21" s="121"/>
      <c r="E21" s="122"/>
      <c r="F21" s="123"/>
    </row>
    <row r="22" spans="1:6" ht="54.75" customHeight="1" x14ac:dyDescent="0.2">
      <c r="A22" s="90" t="s">
        <v>33</v>
      </c>
      <c r="B22" s="207" t="s">
        <v>18</v>
      </c>
      <c r="C22" s="207"/>
      <c r="D22" s="207"/>
      <c r="E22" s="207"/>
      <c r="F22" s="207"/>
    </row>
    <row r="23" spans="1:6" ht="6" customHeight="1" x14ac:dyDescent="0.2">
      <c r="A23" s="90"/>
      <c r="B23" s="120"/>
      <c r="C23" s="121"/>
      <c r="D23" s="121"/>
      <c r="E23" s="122"/>
      <c r="F23" s="123"/>
    </row>
    <row r="24" spans="1:6" ht="85.15" customHeight="1" x14ac:dyDescent="0.2">
      <c r="A24" s="90" t="s">
        <v>33</v>
      </c>
      <c r="B24" s="207" t="s">
        <v>19</v>
      </c>
      <c r="C24" s="207"/>
      <c r="D24" s="207"/>
      <c r="E24" s="207"/>
      <c r="F24" s="207"/>
    </row>
    <row r="25" spans="1:6" ht="13.15" customHeight="1" x14ac:dyDescent="0.2">
      <c r="E25" s="124" t="s">
        <v>3</v>
      </c>
      <c r="F25" s="95"/>
    </row>
    <row r="26" spans="1:6" ht="13.15" customHeight="1" x14ac:dyDescent="0.2">
      <c r="E26" s="124" t="s">
        <v>4</v>
      </c>
      <c r="F26" s="96"/>
    </row>
  </sheetData>
  <sheetProtection sheet="1" objects="1" scenarios="1" formatCells="0" formatRows="0" insertRows="0" deleteRows="0"/>
  <mergeCells count="8">
    <mergeCell ref="B22:F22"/>
    <mergeCell ref="B24:F24"/>
    <mergeCell ref="B4:F4"/>
    <mergeCell ref="B5:F5"/>
    <mergeCell ref="B3:F3"/>
    <mergeCell ref="B16:F16"/>
    <mergeCell ref="B20:F20"/>
    <mergeCell ref="B18:F18"/>
  </mergeCells>
  <printOptions horizontalCentered="1"/>
  <pageMargins left="0.5" right="0.5" top="0.52" bottom="0.25" header="0.5" footer="0.3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114"/>
  <sheetViews>
    <sheetView view="pageBreakPreview" topLeftCell="A67" zoomScaleNormal="100" zoomScaleSheetLayoutView="100" workbookViewId="0">
      <selection activeCell="C97" sqref="C97"/>
    </sheetView>
  </sheetViews>
  <sheetFormatPr defaultRowHeight="12.75" x14ac:dyDescent="0.2"/>
  <cols>
    <col min="1" max="1" width="5.7109375" style="58" customWidth="1"/>
    <col min="2" max="2" width="39.28515625" style="58" customWidth="1"/>
    <col min="3" max="3" width="18.28515625" style="58" customWidth="1"/>
    <col min="4" max="4" width="12.140625" style="162"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205-41-08</v>
      </c>
    </row>
    <row r="3" spans="1:9" ht="20.100000000000001" customHeight="1" x14ac:dyDescent="0.2">
      <c r="B3" s="209" t="s">
        <v>26</v>
      </c>
      <c r="C3" s="209"/>
      <c r="D3" s="209"/>
      <c r="E3" s="209"/>
      <c r="F3" s="209"/>
      <c r="H3">
        <f>SUMIF(B:B,"*EXCAVATION*",D:D)</f>
        <v>0</v>
      </c>
      <c r="I3" t="s">
        <v>147</v>
      </c>
    </row>
    <row r="4" spans="1:9" ht="20.100000000000001" customHeight="1" x14ac:dyDescent="0.25">
      <c r="B4" s="212" t="str">
        <f>SUMMARY!C4</f>
        <v>TALLEY ROAD EXTENSION</v>
      </c>
      <c r="C4" s="212"/>
      <c r="D4" s="212"/>
      <c r="E4" s="212"/>
      <c r="F4" s="212"/>
      <c r="H4">
        <f>SUMIF(B:B,"*EMBANKMENT*",D:D)</f>
        <v>0</v>
      </c>
      <c r="I4" t="s">
        <v>148</v>
      </c>
    </row>
    <row r="5" spans="1:9" ht="20.100000000000001" customHeight="1" x14ac:dyDescent="0.25">
      <c r="B5" s="213" t="s">
        <v>23</v>
      </c>
      <c r="C5" s="213"/>
      <c r="D5" s="213"/>
      <c r="E5" s="213"/>
      <c r="F5" s="213"/>
      <c r="H5">
        <f>H3-H4</f>
        <v>0</v>
      </c>
      <c r="I5" t="str">
        <f>IF(H5=0,"",IF(H5&gt;0,"EXPORT","IMPORT"))</f>
        <v/>
      </c>
    </row>
    <row r="6" spans="1:9" ht="12.75" customHeight="1" thickBot="1" x14ac:dyDescent="0.25">
      <c r="A6" s="98"/>
      <c r="B6" s="98"/>
      <c r="C6" s="98"/>
      <c r="D6" s="98"/>
      <c r="E6" s="98"/>
      <c r="F6" s="99"/>
    </row>
    <row r="7" spans="1:9" ht="26.25" thickBot="1" x14ac:dyDescent="0.25">
      <c r="A7" s="100" t="s">
        <v>12</v>
      </c>
      <c r="B7" s="101" t="s">
        <v>13</v>
      </c>
      <c r="C7" s="102" t="s">
        <v>2</v>
      </c>
      <c r="D7" s="163" t="s">
        <v>34</v>
      </c>
      <c r="E7" s="103" t="s">
        <v>14</v>
      </c>
      <c r="F7" s="104" t="s">
        <v>15</v>
      </c>
    </row>
    <row r="8" spans="1:9" ht="15" x14ac:dyDescent="0.35">
      <c r="A8" s="105"/>
      <c r="B8" s="106"/>
      <c r="C8" s="107"/>
      <c r="D8" s="180"/>
      <c r="E8" s="164"/>
      <c r="F8" s="165"/>
    </row>
    <row r="9" spans="1:9" ht="18" customHeight="1" x14ac:dyDescent="0.35">
      <c r="A9" s="166" t="s">
        <v>36</v>
      </c>
      <c r="B9" s="167"/>
      <c r="C9" s="168"/>
      <c r="D9" s="183"/>
      <c r="E9" s="164"/>
      <c r="F9" s="77"/>
    </row>
    <row r="10" spans="1:9" ht="18" customHeight="1" x14ac:dyDescent="0.35">
      <c r="A10" s="44">
        <v>1</v>
      </c>
      <c r="B10" s="28" t="s">
        <v>63</v>
      </c>
      <c r="C10" s="29" t="s">
        <v>22</v>
      </c>
      <c r="D10" s="184"/>
      <c r="E10" s="76" t="s">
        <v>9</v>
      </c>
      <c r="F10" s="77" t="s">
        <v>9</v>
      </c>
    </row>
    <row r="11" spans="1:9" ht="18" customHeight="1" x14ac:dyDescent="0.35">
      <c r="A11" s="44">
        <f>A10+1</f>
        <v>2</v>
      </c>
      <c r="B11" s="28" t="s">
        <v>64</v>
      </c>
      <c r="C11" s="29" t="s">
        <v>1</v>
      </c>
      <c r="D11" s="53"/>
      <c r="E11" s="76" t="s">
        <v>9</v>
      </c>
      <c r="F11" s="77" t="s">
        <v>9</v>
      </c>
    </row>
    <row r="12" spans="1:9" ht="18" customHeight="1" x14ac:dyDescent="0.35">
      <c r="A12" s="44">
        <f t="shared" ref="A12:A30" si="0">A11+1</f>
        <v>3</v>
      </c>
      <c r="B12" s="28" t="s">
        <v>65</v>
      </c>
      <c r="C12" s="29" t="s">
        <v>1</v>
      </c>
      <c r="D12" s="53"/>
      <c r="E12" s="76" t="s">
        <v>9</v>
      </c>
      <c r="F12" s="77" t="s">
        <v>9</v>
      </c>
    </row>
    <row r="13" spans="1:9" ht="18" customHeight="1" x14ac:dyDescent="0.35">
      <c r="A13" s="44">
        <f t="shared" si="0"/>
        <v>4</v>
      </c>
      <c r="B13" s="28" t="s">
        <v>66</v>
      </c>
      <c r="C13" s="29" t="s">
        <v>6</v>
      </c>
      <c r="D13" s="53"/>
      <c r="E13" s="76" t="s">
        <v>9</v>
      </c>
      <c r="F13" s="77" t="s">
        <v>9</v>
      </c>
    </row>
    <row r="14" spans="1:9" ht="18" customHeight="1" x14ac:dyDescent="0.35">
      <c r="A14" s="44">
        <f t="shared" si="0"/>
        <v>5</v>
      </c>
      <c r="B14" s="28" t="s">
        <v>43</v>
      </c>
      <c r="C14" s="29" t="s">
        <v>6</v>
      </c>
      <c r="D14" s="53"/>
      <c r="E14" s="76" t="s">
        <v>9</v>
      </c>
      <c r="F14" s="77" t="s">
        <v>9</v>
      </c>
    </row>
    <row r="15" spans="1:9" ht="18" customHeight="1" x14ac:dyDescent="0.35">
      <c r="A15" s="44">
        <f t="shared" si="0"/>
        <v>6</v>
      </c>
      <c r="B15" s="28" t="s">
        <v>44</v>
      </c>
      <c r="C15" s="29" t="s">
        <v>6</v>
      </c>
      <c r="D15" s="53"/>
      <c r="E15" s="76" t="s">
        <v>9</v>
      </c>
      <c r="F15" s="77" t="s">
        <v>9</v>
      </c>
    </row>
    <row r="16" spans="1:9" ht="18" customHeight="1" x14ac:dyDescent="0.35">
      <c r="A16" s="44">
        <f t="shared" si="0"/>
        <v>7</v>
      </c>
      <c r="B16" s="28" t="s">
        <v>45</v>
      </c>
      <c r="C16" s="29" t="s">
        <v>6</v>
      </c>
      <c r="D16" s="53"/>
      <c r="E16" s="76" t="s">
        <v>9</v>
      </c>
      <c r="F16" s="77" t="s">
        <v>9</v>
      </c>
    </row>
    <row r="17" spans="1:6" ht="18" customHeight="1" x14ac:dyDescent="0.35">
      <c r="A17" s="44">
        <f t="shared" si="0"/>
        <v>8</v>
      </c>
      <c r="B17" s="32" t="s">
        <v>78</v>
      </c>
      <c r="C17" s="29" t="s">
        <v>7</v>
      </c>
      <c r="D17" s="53"/>
      <c r="E17" s="76" t="s">
        <v>9</v>
      </c>
      <c r="F17" s="77" t="s">
        <v>9</v>
      </c>
    </row>
    <row r="18" spans="1:6" ht="18" customHeight="1" x14ac:dyDescent="0.35">
      <c r="A18" s="44">
        <f t="shared" si="0"/>
        <v>9</v>
      </c>
      <c r="B18" s="32" t="s">
        <v>67</v>
      </c>
      <c r="C18" s="29" t="s">
        <v>7</v>
      </c>
      <c r="D18" s="53"/>
      <c r="E18" s="76" t="s">
        <v>9</v>
      </c>
      <c r="F18" s="77" t="s">
        <v>9</v>
      </c>
    </row>
    <row r="19" spans="1:6" ht="18" customHeight="1" x14ac:dyDescent="0.35">
      <c r="A19" s="44">
        <f t="shared" si="0"/>
        <v>10</v>
      </c>
      <c r="B19" s="32" t="s">
        <v>68</v>
      </c>
      <c r="C19" s="29" t="s">
        <v>7</v>
      </c>
      <c r="D19" s="53"/>
      <c r="E19" s="76" t="s">
        <v>9</v>
      </c>
      <c r="F19" s="77" t="s">
        <v>9</v>
      </c>
    </row>
    <row r="20" spans="1:6" ht="18" customHeight="1" x14ac:dyDescent="0.35">
      <c r="A20" s="44">
        <f t="shared" si="0"/>
        <v>11</v>
      </c>
      <c r="B20" s="28" t="s">
        <v>69</v>
      </c>
      <c r="C20" s="29" t="s">
        <v>7</v>
      </c>
      <c r="D20" s="53"/>
      <c r="E20" s="76" t="s">
        <v>9</v>
      </c>
      <c r="F20" s="77" t="s">
        <v>9</v>
      </c>
    </row>
    <row r="21" spans="1:6" ht="18" customHeight="1" x14ac:dyDescent="0.35">
      <c r="A21" s="44">
        <f t="shared" si="0"/>
        <v>12</v>
      </c>
      <c r="B21" s="28" t="s">
        <v>70</v>
      </c>
      <c r="C21" s="29" t="s">
        <v>7</v>
      </c>
      <c r="D21" s="53"/>
      <c r="E21" s="76" t="s">
        <v>9</v>
      </c>
      <c r="F21" s="77" t="s">
        <v>9</v>
      </c>
    </row>
    <row r="22" spans="1:6" ht="18" customHeight="1" x14ac:dyDescent="0.35">
      <c r="A22" s="44">
        <f t="shared" si="0"/>
        <v>13</v>
      </c>
      <c r="B22" s="28" t="s">
        <v>71</v>
      </c>
      <c r="C22" s="29" t="s">
        <v>7</v>
      </c>
      <c r="D22" s="53"/>
      <c r="E22" s="76" t="s">
        <v>9</v>
      </c>
      <c r="F22" s="77" t="s">
        <v>9</v>
      </c>
    </row>
    <row r="23" spans="1:6" ht="18" customHeight="1" x14ac:dyDescent="0.35">
      <c r="A23" s="44">
        <f t="shared" si="0"/>
        <v>14</v>
      </c>
      <c r="B23" s="28" t="s">
        <v>77</v>
      </c>
      <c r="C23" s="29" t="s">
        <v>7</v>
      </c>
      <c r="D23" s="53"/>
      <c r="E23" s="76" t="s">
        <v>9</v>
      </c>
      <c r="F23" s="77" t="s">
        <v>9</v>
      </c>
    </row>
    <row r="24" spans="1:6" ht="18" customHeight="1" x14ac:dyDescent="0.35">
      <c r="A24" s="44">
        <f t="shared" si="0"/>
        <v>15</v>
      </c>
      <c r="B24" s="28" t="s">
        <v>72</v>
      </c>
      <c r="C24" s="29" t="s">
        <v>6</v>
      </c>
      <c r="D24" s="55"/>
      <c r="E24" s="76" t="s">
        <v>9</v>
      </c>
      <c r="F24" s="77" t="s">
        <v>9</v>
      </c>
    </row>
    <row r="25" spans="1:6" ht="18" customHeight="1" x14ac:dyDescent="0.35">
      <c r="A25" s="44">
        <f t="shared" si="0"/>
        <v>16</v>
      </c>
      <c r="B25" s="28" t="s">
        <v>73</v>
      </c>
      <c r="C25" s="29" t="s">
        <v>0</v>
      </c>
      <c r="D25" s="53"/>
      <c r="E25" s="76" t="s">
        <v>9</v>
      </c>
      <c r="F25" s="77" t="s">
        <v>9</v>
      </c>
    </row>
    <row r="26" spans="1:6" ht="18" customHeight="1" x14ac:dyDescent="0.35">
      <c r="A26" s="44">
        <f t="shared" si="0"/>
        <v>17</v>
      </c>
      <c r="B26" s="28" t="s">
        <v>74</v>
      </c>
      <c r="C26" s="29" t="s">
        <v>0</v>
      </c>
      <c r="D26" s="53"/>
      <c r="E26" s="76" t="s">
        <v>9</v>
      </c>
      <c r="F26" s="77" t="s">
        <v>9</v>
      </c>
    </row>
    <row r="27" spans="1:6" ht="18" customHeight="1" x14ac:dyDescent="0.35">
      <c r="A27" s="44">
        <f t="shared" si="0"/>
        <v>18</v>
      </c>
      <c r="B27" s="28" t="s">
        <v>75</v>
      </c>
      <c r="C27" s="29" t="s">
        <v>1</v>
      </c>
      <c r="D27" s="53"/>
      <c r="E27" s="76" t="s">
        <v>9</v>
      </c>
      <c r="F27" s="77" t="s">
        <v>9</v>
      </c>
    </row>
    <row r="28" spans="1:6" ht="18" customHeight="1" x14ac:dyDescent="0.35">
      <c r="A28" s="44">
        <f t="shared" si="0"/>
        <v>19</v>
      </c>
      <c r="B28" s="28" t="s">
        <v>76</v>
      </c>
      <c r="C28" s="29" t="s">
        <v>158</v>
      </c>
      <c r="D28" s="53"/>
      <c r="E28" s="76" t="s">
        <v>9</v>
      </c>
      <c r="F28" s="77" t="s">
        <v>9</v>
      </c>
    </row>
    <row r="29" spans="1:6" ht="18" customHeight="1" x14ac:dyDescent="0.35">
      <c r="A29" s="44">
        <f t="shared" si="0"/>
        <v>20</v>
      </c>
      <c r="B29" s="28" t="s">
        <v>79</v>
      </c>
      <c r="C29" s="29" t="s">
        <v>1</v>
      </c>
      <c r="D29" s="53"/>
      <c r="E29" s="76" t="s">
        <v>9</v>
      </c>
      <c r="F29" s="77" t="s">
        <v>9</v>
      </c>
    </row>
    <row r="30" spans="1:6" ht="18" customHeight="1" x14ac:dyDescent="0.35">
      <c r="A30" s="44">
        <f t="shared" si="0"/>
        <v>21</v>
      </c>
      <c r="B30" s="28" t="s">
        <v>80</v>
      </c>
      <c r="C30" s="29" t="s">
        <v>0</v>
      </c>
      <c r="D30" s="53"/>
      <c r="E30" s="76" t="s">
        <v>9</v>
      </c>
      <c r="F30" s="77" t="s">
        <v>9</v>
      </c>
    </row>
    <row r="31" spans="1:6" ht="15" x14ac:dyDescent="0.35">
      <c r="A31" s="33"/>
      <c r="B31" s="168"/>
      <c r="C31" s="168"/>
      <c r="D31" s="183"/>
      <c r="E31" s="164"/>
      <c r="F31" s="77"/>
    </row>
    <row r="32" spans="1:6" ht="18" customHeight="1" x14ac:dyDescent="0.35">
      <c r="A32" s="166" t="s">
        <v>40</v>
      </c>
      <c r="B32" s="167"/>
      <c r="C32" s="168"/>
      <c r="D32" s="183"/>
      <c r="E32" s="164"/>
      <c r="F32" s="77"/>
    </row>
    <row r="33" spans="1:6" ht="18" customHeight="1" x14ac:dyDescent="0.35">
      <c r="A33" s="44">
        <v>1</v>
      </c>
      <c r="B33" s="28" t="s">
        <v>63</v>
      </c>
      <c r="C33" s="29" t="s">
        <v>22</v>
      </c>
      <c r="D33" s="184"/>
      <c r="E33" s="76" t="s">
        <v>9</v>
      </c>
      <c r="F33" s="77" t="s">
        <v>9</v>
      </c>
    </row>
    <row r="34" spans="1:6" ht="18" customHeight="1" x14ac:dyDescent="0.35">
      <c r="A34" s="44">
        <f>A33+1</f>
        <v>2</v>
      </c>
      <c r="B34" s="28" t="s">
        <v>64</v>
      </c>
      <c r="C34" s="29" t="s">
        <v>1</v>
      </c>
      <c r="D34" s="53"/>
      <c r="E34" s="76" t="s">
        <v>9</v>
      </c>
      <c r="F34" s="77" t="s">
        <v>9</v>
      </c>
    </row>
    <row r="35" spans="1:6" ht="18" customHeight="1" x14ac:dyDescent="0.35">
      <c r="A35" s="44">
        <f t="shared" ref="A35:A53" si="1">A34+1</f>
        <v>3</v>
      </c>
      <c r="B35" s="28" t="s">
        <v>65</v>
      </c>
      <c r="C35" s="29" t="s">
        <v>1</v>
      </c>
      <c r="D35" s="53"/>
      <c r="E35" s="76" t="s">
        <v>9</v>
      </c>
      <c r="F35" s="77" t="s">
        <v>9</v>
      </c>
    </row>
    <row r="36" spans="1:6" ht="18" customHeight="1" x14ac:dyDescent="0.35">
      <c r="A36" s="44">
        <f t="shared" si="1"/>
        <v>4</v>
      </c>
      <c r="B36" s="28" t="s">
        <v>66</v>
      </c>
      <c r="C36" s="29" t="s">
        <v>6</v>
      </c>
      <c r="D36" s="53"/>
      <c r="E36" s="76" t="s">
        <v>9</v>
      </c>
      <c r="F36" s="77" t="s">
        <v>9</v>
      </c>
    </row>
    <row r="37" spans="1:6" ht="18" customHeight="1" x14ac:dyDescent="0.35">
      <c r="A37" s="44">
        <f t="shared" si="1"/>
        <v>5</v>
      </c>
      <c r="B37" s="28" t="s">
        <v>43</v>
      </c>
      <c r="C37" s="29" t="s">
        <v>6</v>
      </c>
      <c r="D37" s="53"/>
      <c r="E37" s="76" t="s">
        <v>9</v>
      </c>
      <c r="F37" s="77" t="s">
        <v>9</v>
      </c>
    </row>
    <row r="38" spans="1:6" ht="18" customHeight="1" x14ac:dyDescent="0.35">
      <c r="A38" s="44">
        <f t="shared" si="1"/>
        <v>6</v>
      </c>
      <c r="B38" s="28" t="s">
        <v>44</v>
      </c>
      <c r="C38" s="29" t="s">
        <v>6</v>
      </c>
      <c r="D38" s="53"/>
      <c r="E38" s="76" t="s">
        <v>9</v>
      </c>
      <c r="F38" s="77" t="s">
        <v>9</v>
      </c>
    </row>
    <row r="39" spans="1:6" ht="18" customHeight="1" x14ac:dyDescent="0.35">
      <c r="A39" s="44">
        <f t="shared" si="1"/>
        <v>7</v>
      </c>
      <c r="B39" s="28" t="s">
        <v>45</v>
      </c>
      <c r="C39" s="29" t="s">
        <v>6</v>
      </c>
      <c r="D39" s="53"/>
      <c r="E39" s="76" t="s">
        <v>9</v>
      </c>
      <c r="F39" s="77" t="s">
        <v>9</v>
      </c>
    </row>
    <row r="40" spans="1:6" ht="18" customHeight="1" x14ac:dyDescent="0.35">
      <c r="A40" s="44">
        <f t="shared" si="1"/>
        <v>8</v>
      </c>
      <c r="B40" s="32" t="s">
        <v>78</v>
      </c>
      <c r="C40" s="29" t="s">
        <v>7</v>
      </c>
      <c r="D40" s="53"/>
      <c r="E40" s="76" t="s">
        <v>9</v>
      </c>
      <c r="F40" s="77" t="s">
        <v>9</v>
      </c>
    </row>
    <row r="41" spans="1:6" ht="18" customHeight="1" x14ac:dyDescent="0.35">
      <c r="A41" s="44">
        <f t="shared" si="1"/>
        <v>9</v>
      </c>
      <c r="B41" s="32" t="s">
        <v>67</v>
      </c>
      <c r="C41" s="29" t="s">
        <v>7</v>
      </c>
      <c r="D41" s="53"/>
      <c r="E41" s="76" t="s">
        <v>9</v>
      </c>
      <c r="F41" s="77" t="s">
        <v>9</v>
      </c>
    </row>
    <row r="42" spans="1:6" ht="18" customHeight="1" x14ac:dyDescent="0.35">
      <c r="A42" s="44">
        <f t="shared" si="1"/>
        <v>10</v>
      </c>
      <c r="B42" s="32" t="s">
        <v>68</v>
      </c>
      <c r="C42" s="29" t="s">
        <v>7</v>
      </c>
      <c r="D42" s="53"/>
      <c r="E42" s="76" t="s">
        <v>9</v>
      </c>
      <c r="F42" s="77" t="s">
        <v>9</v>
      </c>
    </row>
    <row r="43" spans="1:6" ht="18" customHeight="1" x14ac:dyDescent="0.35">
      <c r="A43" s="44">
        <f t="shared" si="1"/>
        <v>11</v>
      </c>
      <c r="B43" s="28" t="s">
        <v>69</v>
      </c>
      <c r="C43" s="29" t="s">
        <v>7</v>
      </c>
      <c r="D43" s="53"/>
      <c r="E43" s="76" t="s">
        <v>9</v>
      </c>
      <c r="F43" s="77" t="s">
        <v>9</v>
      </c>
    </row>
    <row r="44" spans="1:6" ht="18" customHeight="1" x14ac:dyDescent="0.35">
      <c r="A44" s="44">
        <f t="shared" si="1"/>
        <v>12</v>
      </c>
      <c r="B44" s="28" t="s">
        <v>70</v>
      </c>
      <c r="C44" s="29" t="s">
        <v>7</v>
      </c>
      <c r="D44" s="53"/>
      <c r="E44" s="76" t="s">
        <v>9</v>
      </c>
      <c r="F44" s="77" t="s">
        <v>9</v>
      </c>
    </row>
    <row r="45" spans="1:6" ht="18" customHeight="1" x14ac:dyDescent="0.35">
      <c r="A45" s="44">
        <f t="shared" si="1"/>
        <v>13</v>
      </c>
      <c r="B45" s="28" t="s">
        <v>71</v>
      </c>
      <c r="C45" s="29" t="s">
        <v>7</v>
      </c>
      <c r="D45" s="53"/>
      <c r="E45" s="76" t="s">
        <v>9</v>
      </c>
      <c r="F45" s="77" t="s">
        <v>9</v>
      </c>
    </row>
    <row r="46" spans="1:6" ht="18" customHeight="1" x14ac:dyDescent="0.35">
      <c r="A46" s="44">
        <f t="shared" si="1"/>
        <v>14</v>
      </c>
      <c r="B46" s="28" t="s">
        <v>77</v>
      </c>
      <c r="C46" s="29" t="s">
        <v>7</v>
      </c>
      <c r="D46" s="53"/>
      <c r="E46" s="76" t="s">
        <v>9</v>
      </c>
      <c r="F46" s="77" t="s">
        <v>9</v>
      </c>
    </row>
    <row r="47" spans="1:6" ht="18" customHeight="1" x14ac:dyDescent="0.35">
      <c r="A47" s="44">
        <f t="shared" si="1"/>
        <v>15</v>
      </c>
      <c r="B47" s="28" t="s">
        <v>72</v>
      </c>
      <c r="C47" s="29" t="s">
        <v>6</v>
      </c>
      <c r="D47" s="55"/>
      <c r="E47" s="76" t="s">
        <v>9</v>
      </c>
      <c r="F47" s="77" t="s">
        <v>9</v>
      </c>
    </row>
    <row r="48" spans="1:6" ht="18" customHeight="1" x14ac:dyDescent="0.35">
      <c r="A48" s="44">
        <f t="shared" si="1"/>
        <v>16</v>
      </c>
      <c r="B48" s="28" t="s">
        <v>73</v>
      </c>
      <c r="C48" s="29" t="s">
        <v>0</v>
      </c>
      <c r="D48" s="53"/>
      <c r="E48" s="76" t="s">
        <v>9</v>
      </c>
      <c r="F48" s="77" t="s">
        <v>9</v>
      </c>
    </row>
    <row r="49" spans="1:6" ht="18" customHeight="1" x14ac:dyDescent="0.35">
      <c r="A49" s="44">
        <f t="shared" si="1"/>
        <v>17</v>
      </c>
      <c r="B49" s="28" t="s">
        <v>74</v>
      </c>
      <c r="C49" s="29" t="s">
        <v>0</v>
      </c>
      <c r="D49" s="53"/>
      <c r="E49" s="76" t="s">
        <v>9</v>
      </c>
      <c r="F49" s="77" t="s">
        <v>9</v>
      </c>
    </row>
    <row r="50" spans="1:6" ht="18" customHeight="1" x14ac:dyDescent="0.35">
      <c r="A50" s="44">
        <f t="shared" si="1"/>
        <v>18</v>
      </c>
      <c r="B50" s="28" t="s">
        <v>75</v>
      </c>
      <c r="C50" s="29" t="s">
        <v>1</v>
      </c>
      <c r="D50" s="53"/>
      <c r="E50" s="76" t="s">
        <v>9</v>
      </c>
      <c r="F50" s="77" t="s">
        <v>9</v>
      </c>
    </row>
    <row r="51" spans="1:6" ht="18" customHeight="1" x14ac:dyDescent="0.35">
      <c r="A51" s="44">
        <f t="shared" si="1"/>
        <v>19</v>
      </c>
      <c r="B51" s="28" t="s">
        <v>76</v>
      </c>
      <c r="C51" s="29" t="s">
        <v>158</v>
      </c>
      <c r="D51" s="53"/>
      <c r="E51" s="76" t="s">
        <v>9</v>
      </c>
      <c r="F51" s="77" t="s">
        <v>9</v>
      </c>
    </row>
    <row r="52" spans="1:6" ht="18" customHeight="1" x14ac:dyDescent="0.35">
      <c r="A52" s="44">
        <f t="shared" si="1"/>
        <v>20</v>
      </c>
      <c r="B52" s="28" t="s">
        <v>79</v>
      </c>
      <c r="C52" s="29" t="s">
        <v>1</v>
      </c>
      <c r="D52" s="53"/>
      <c r="E52" s="76" t="s">
        <v>9</v>
      </c>
      <c r="F52" s="77" t="s">
        <v>9</v>
      </c>
    </row>
    <row r="53" spans="1:6" ht="18" customHeight="1" x14ac:dyDescent="0.35">
      <c r="A53" s="44">
        <f t="shared" si="1"/>
        <v>21</v>
      </c>
      <c r="B53" s="28" t="s">
        <v>80</v>
      </c>
      <c r="C53" s="29" t="s">
        <v>0</v>
      </c>
      <c r="D53" s="53"/>
      <c r="E53" s="76" t="s">
        <v>9</v>
      </c>
      <c r="F53" s="77" t="s">
        <v>9</v>
      </c>
    </row>
    <row r="54" spans="1:6" ht="15" x14ac:dyDescent="0.35">
      <c r="A54" s="33"/>
      <c r="B54" s="168"/>
      <c r="C54" s="168"/>
      <c r="D54" s="183"/>
      <c r="E54" s="164"/>
      <c r="F54" s="77"/>
    </row>
    <row r="55" spans="1:6" ht="18" customHeight="1" x14ac:dyDescent="0.35">
      <c r="A55" s="166" t="s">
        <v>151</v>
      </c>
      <c r="B55" s="167"/>
      <c r="C55" s="168"/>
      <c r="D55" s="183"/>
      <c r="E55" s="164"/>
      <c r="F55" s="77"/>
    </row>
    <row r="56" spans="1:6" ht="18" customHeight="1" x14ac:dyDescent="0.35">
      <c r="A56" s="44">
        <v>1</v>
      </c>
      <c r="B56" s="28" t="s">
        <v>63</v>
      </c>
      <c r="C56" s="29" t="s">
        <v>22</v>
      </c>
      <c r="D56" s="184"/>
      <c r="E56" s="76" t="s">
        <v>9</v>
      </c>
      <c r="F56" s="77" t="s">
        <v>9</v>
      </c>
    </row>
    <row r="57" spans="1:6" ht="18" customHeight="1" x14ac:dyDescent="0.35">
      <c r="A57" s="44">
        <f>A56+1</f>
        <v>2</v>
      </c>
      <c r="B57" s="28" t="s">
        <v>64</v>
      </c>
      <c r="C57" s="29" t="s">
        <v>1</v>
      </c>
      <c r="D57" s="53"/>
      <c r="E57" s="76" t="s">
        <v>9</v>
      </c>
      <c r="F57" s="77" t="s">
        <v>9</v>
      </c>
    </row>
    <row r="58" spans="1:6" ht="18" customHeight="1" x14ac:dyDescent="0.35">
      <c r="A58" s="44">
        <f t="shared" ref="A58:A76" si="2">A57+1</f>
        <v>3</v>
      </c>
      <c r="B58" s="28" t="s">
        <v>65</v>
      </c>
      <c r="C58" s="29" t="s">
        <v>1</v>
      </c>
      <c r="D58" s="53"/>
      <c r="E58" s="76" t="s">
        <v>9</v>
      </c>
      <c r="F58" s="77" t="s">
        <v>9</v>
      </c>
    </row>
    <row r="59" spans="1:6" ht="18" customHeight="1" x14ac:dyDescent="0.35">
      <c r="A59" s="44">
        <f t="shared" si="2"/>
        <v>4</v>
      </c>
      <c r="B59" s="28" t="s">
        <v>66</v>
      </c>
      <c r="C59" s="29" t="s">
        <v>6</v>
      </c>
      <c r="D59" s="53"/>
      <c r="E59" s="76" t="s">
        <v>9</v>
      </c>
      <c r="F59" s="77" t="s">
        <v>9</v>
      </c>
    </row>
    <row r="60" spans="1:6" ht="18" customHeight="1" x14ac:dyDescent="0.35">
      <c r="A60" s="44">
        <f t="shared" si="2"/>
        <v>5</v>
      </c>
      <c r="B60" s="28" t="s">
        <v>43</v>
      </c>
      <c r="C60" s="29" t="s">
        <v>6</v>
      </c>
      <c r="D60" s="53"/>
      <c r="E60" s="76" t="s">
        <v>9</v>
      </c>
      <c r="F60" s="77" t="s">
        <v>9</v>
      </c>
    </row>
    <row r="61" spans="1:6" ht="18" customHeight="1" x14ac:dyDescent="0.35">
      <c r="A61" s="44">
        <f t="shared" si="2"/>
        <v>6</v>
      </c>
      <c r="B61" s="28" t="s">
        <v>44</v>
      </c>
      <c r="C61" s="29" t="s">
        <v>6</v>
      </c>
      <c r="D61" s="53"/>
      <c r="E61" s="76" t="s">
        <v>9</v>
      </c>
      <c r="F61" s="77" t="s">
        <v>9</v>
      </c>
    </row>
    <row r="62" spans="1:6" ht="18" customHeight="1" x14ac:dyDescent="0.35">
      <c r="A62" s="44">
        <f t="shared" si="2"/>
        <v>7</v>
      </c>
      <c r="B62" s="28" t="s">
        <v>45</v>
      </c>
      <c r="C62" s="29" t="s">
        <v>6</v>
      </c>
      <c r="D62" s="53"/>
      <c r="E62" s="76" t="s">
        <v>9</v>
      </c>
      <c r="F62" s="77" t="s">
        <v>9</v>
      </c>
    </row>
    <row r="63" spans="1:6" ht="18" customHeight="1" x14ac:dyDescent="0.35">
      <c r="A63" s="44">
        <f t="shared" si="2"/>
        <v>8</v>
      </c>
      <c r="B63" s="32" t="s">
        <v>78</v>
      </c>
      <c r="C63" s="29" t="s">
        <v>7</v>
      </c>
      <c r="D63" s="53"/>
      <c r="E63" s="76" t="s">
        <v>9</v>
      </c>
      <c r="F63" s="77" t="s">
        <v>9</v>
      </c>
    </row>
    <row r="64" spans="1:6" ht="18" customHeight="1" x14ac:dyDescent="0.35">
      <c r="A64" s="44">
        <f t="shared" si="2"/>
        <v>9</v>
      </c>
      <c r="B64" s="32" t="s">
        <v>67</v>
      </c>
      <c r="C64" s="29" t="s">
        <v>7</v>
      </c>
      <c r="D64" s="53"/>
      <c r="E64" s="76" t="s">
        <v>9</v>
      </c>
      <c r="F64" s="77" t="s">
        <v>9</v>
      </c>
    </row>
    <row r="65" spans="1:6" ht="18" customHeight="1" x14ac:dyDescent="0.35">
      <c r="A65" s="44">
        <f t="shared" si="2"/>
        <v>10</v>
      </c>
      <c r="B65" s="32" t="s">
        <v>68</v>
      </c>
      <c r="C65" s="29" t="s">
        <v>7</v>
      </c>
      <c r="D65" s="53"/>
      <c r="E65" s="76" t="s">
        <v>9</v>
      </c>
      <c r="F65" s="77" t="s">
        <v>9</v>
      </c>
    </row>
    <row r="66" spans="1:6" ht="18" customHeight="1" x14ac:dyDescent="0.35">
      <c r="A66" s="44">
        <f t="shared" si="2"/>
        <v>11</v>
      </c>
      <c r="B66" s="28" t="s">
        <v>69</v>
      </c>
      <c r="C66" s="29" t="s">
        <v>7</v>
      </c>
      <c r="D66" s="53"/>
      <c r="E66" s="76" t="s">
        <v>9</v>
      </c>
      <c r="F66" s="77" t="s">
        <v>9</v>
      </c>
    </row>
    <row r="67" spans="1:6" ht="18" customHeight="1" x14ac:dyDescent="0.35">
      <c r="A67" s="44">
        <f t="shared" si="2"/>
        <v>12</v>
      </c>
      <c r="B67" s="28" t="s">
        <v>70</v>
      </c>
      <c r="C67" s="29" t="s">
        <v>7</v>
      </c>
      <c r="D67" s="53"/>
      <c r="E67" s="76" t="s">
        <v>9</v>
      </c>
      <c r="F67" s="77" t="s">
        <v>9</v>
      </c>
    </row>
    <row r="68" spans="1:6" ht="18" customHeight="1" x14ac:dyDescent="0.35">
      <c r="A68" s="44">
        <f t="shared" si="2"/>
        <v>13</v>
      </c>
      <c r="B68" s="28" t="s">
        <v>71</v>
      </c>
      <c r="C68" s="29" t="s">
        <v>7</v>
      </c>
      <c r="D68" s="53"/>
      <c r="E68" s="76" t="s">
        <v>9</v>
      </c>
      <c r="F68" s="77" t="s">
        <v>9</v>
      </c>
    </row>
    <row r="69" spans="1:6" ht="18" customHeight="1" x14ac:dyDescent="0.35">
      <c r="A69" s="44">
        <f t="shared" si="2"/>
        <v>14</v>
      </c>
      <c r="B69" s="28" t="s">
        <v>77</v>
      </c>
      <c r="C69" s="29" t="s">
        <v>7</v>
      </c>
      <c r="D69" s="53"/>
      <c r="E69" s="76" t="s">
        <v>9</v>
      </c>
      <c r="F69" s="77" t="s">
        <v>9</v>
      </c>
    </row>
    <row r="70" spans="1:6" ht="18" customHeight="1" x14ac:dyDescent="0.35">
      <c r="A70" s="44">
        <f t="shared" si="2"/>
        <v>15</v>
      </c>
      <c r="B70" s="28" t="s">
        <v>72</v>
      </c>
      <c r="C70" s="29" t="s">
        <v>6</v>
      </c>
      <c r="D70" s="55"/>
      <c r="E70" s="76" t="s">
        <v>9</v>
      </c>
      <c r="F70" s="77" t="s">
        <v>9</v>
      </c>
    </row>
    <row r="71" spans="1:6" ht="18" customHeight="1" x14ac:dyDescent="0.35">
      <c r="A71" s="44">
        <f t="shared" si="2"/>
        <v>16</v>
      </c>
      <c r="B71" s="28" t="s">
        <v>73</v>
      </c>
      <c r="C71" s="29" t="s">
        <v>0</v>
      </c>
      <c r="D71" s="53"/>
      <c r="E71" s="76" t="s">
        <v>9</v>
      </c>
      <c r="F71" s="77" t="s">
        <v>9</v>
      </c>
    </row>
    <row r="72" spans="1:6" ht="18" customHeight="1" x14ac:dyDescent="0.35">
      <c r="A72" s="44">
        <f t="shared" si="2"/>
        <v>17</v>
      </c>
      <c r="B72" s="28" t="s">
        <v>74</v>
      </c>
      <c r="C72" s="29" t="s">
        <v>0</v>
      </c>
      <c r="D72" s="53"/>
      <c r="E72" s="76" t="s">
        <v>9</v>
      </c>
      <c r="F72" s="77" t="s">
        <v>9</v>
      </c>
    </row>
    <row r="73" spans="1:6" ht="18" customHeight="1" x14ac:dyDescent="0.35">
      <c r="A73" s="44">
        <f t="shared" si="2"/>
        <v>18</v>
      </c>
      <c r="B73" s="28" t="s">
        <v>75</v>
      </c>
      <c r="C73" s="29" t="s">
        <v>1</v>
      </c>
      <c r="D73" s="53"/>
      <c r="E73" s="76" t="s">
        <v>9</v>
      </c>
      <c r="F73" s="77" t="s">
        <v>9</v>
      </c>
    </row>
    <row r="74" spans="1:6" ht="18" customHeight="1" x14ac:dyDescent="0.35">
      <c r="A74" s="44">
        <f t="shared" si="2"/>
        <v>19</v>
      </c>
      <c r="B74" s="28" t="s">
        <v>76</v>
      </c>
      <c r="C74" s="29" t="s">
        <v>158</v>
      </c>
      <c r="D74" s="53"/>
      <c r="E74" s="76" t="s">
        <v>9</v>
      </c>
      <c r="F74" s="77" t="s">
        <v>9</v>
      </c>
    </row>
    <row r="75" spans="1:6" ht="18" customHeight="1" x14ac:dyDescent="0.35">
      <c r="A75" s="44">
        <f t="shared" si="2"/>
        <v>20</v>
      </c>
      <c r="B75" s="28" t="s">
        <v>79</v>
      </c>
      <c r="C75" s="29" t="s">
        <v>1</v>
      </c>
      <c r="D75" s="53"/>
      <c r="E75" s="76" t="s">
        <v>9</v>
      </c>
      <c r="F75" s="77" t="s">
        <v>9</v>
      </c>
    </row>
    <row r="76" spans="1:6" ht="18" customHeight="1" x14ac:dyDescent="0.35">
      <c r="A76" s="44">
        <f t="shared" si="2"/>
        <v>21</v>
      </c>
      <c r="B76" s="28" t="s">
        <v>80</v>
      </c>
      <c r="C76" s="29" t="s">
        <v>0</v>
      </c>
      <c r="D76" s="53"/>
      <c r="E76" s="76" t="s">
        <v>9</v>
      </c>
      <c r="F76" s="77" t="s">
        <v>9</v>
      </c>
    </row>
    <row r="77" spans="1:6" ht="15" x14ac:dyDescent="0.35">
      <c r="A77" s="33"/>
      <c r="B77" s="168"/>
      <c r="C77" s="168"/>
      <c r="D77" s="183"/>
      <c r="E77" s="164"/>
      <c r="F77" s="77"/>
    </row>
    <row r="78" spans="1:6" ht="18" customHeight="1" x14ac:dyDescent="0.35">
      <c r="A78" s="166" t="s">
        <v>152</v>
      </c>
      <c r="B78" s="167"/>
      <c r="C78" s="168"/>
      <c r="D78" s="183"/>
      <c r="E78" s="164"/>
      <c r="F78" s="77"/>
    </row>
    <row r="79" spans="1:6" ht="18" customHeight="1" x14ac:dyDescent="0.35">
      <c r="A79" s="44">
        <v>1</v>
      </c>
      <c r="B79" s="28" t="s">
        <v>63</v>
      </c>
      <c r="C79" s="29" t="s">
        <v>22</v>
      </c>
      <c r="D79" s="184"/>
      <c r="E79" s="76" t="s">
        <v>9</v>
      </c>
      <c r="F79" s="77" t="s">
        <v>9</v>
      </c>
    </row>
    <row r="80" spans="1:6" ht="18" customHeight="1" x14ac:dyDescent="0.35">
      <c r="A80" s="44">
        <f>A79+1</f>
        <v>2</v>
      </c>
      <c r="B80" s="28" t="s">
        <v>64</v>
      </c>
      <c r="C80" s="29" t="s">
        <v>1</v>
      </c>
      <c r="D80" s="53"/>
      <c r="E80" s="76" t="s">
        <v>9</v>
      </c>
      <c r="F80" s="77" t="s">
        <v>9</v>
      </c>
    </row>
    <row r="81" spans="1:6" ht="18" customHeight="1" x14ac:dyDescent="0.35">
      <c r="A81" s="44">
        <f t="shared" ref="A81:A99" si="3">A80+1</f>
        <v>3</v>
      </c>
      <c r="B81" s="28" t="s">
        <v>65</v>
      </c>
      <c r="C81" s="29" t="s">
        <v>1</v>
      </c>
      <c r="D81" s="53"/>
      <c r="E81" s="76" t="s">
        <v>9</v>
      </c>
      <c r="F81" s="77" t="s">
        <v>9</v>
      </c>
    </row>
    <row r="82" spans="1:6" ht="18" customHeight="1" x14ac:dyDescent="0.35">
      <c r="A82" s="44">
        <f t="shared" si="3"/>
        <v>4</v>
      </c>
      <c r="B82" s="28" t="s">
        <v>66</v>
      </c>
      <c r="C82" s="29" t="s">
        <v>6</v>
      </c>
      <c r="D82" s="53"/>
      <c r="E82" s="76" t="s">
        <v>9</v>
      </c>
      <c r="F82" s="77" t="s">
        <v>9</v>
      </c>
    </row>
    <row r="83" spans="1:6" ht="18" customHeight="1" x14ac:dyDescent="0.35">
      <c r="A83" s="44">
        <f t="shared" si="3"/>
        <v>5</v>
      </c>
      <c r="B83" s="28" t="s">
        <v>43</v>
      </c>
      <c r="C83" s="29" t="s">
        <v>6</v>
      </c>
      <c r="D83" s="53"/>
      <c r="E83" s="76" t="s">
        <v>9</v>
      </c>
      <c r="F83" s="77" t="s">
        <v>9</v>
      </c>
    </row>
    <row r="84" spans="1:6" ht="18" customHeight="1" x14ac:dyDescent="0.35">
      <c r="A84" s="44">
        <f t="shared" si="3"/>
        <v>6</v>
      </c>
      <c r="B84" s="28" t="s">
        <v>44</v>
      </c>
      <c r="C84" s="29" t="s">
        <v>6</v>
      </c>
      <c r="D84" s="53"/>
      <c r="E84" s="76" t="s">
        <v>9</v>
      </c>
      <c r="F84" s="77" t="s">
        <v>9</v>
      </c>
    </row>
    <row r="85" spans="1:6" ht="18" customHeight="1" x14ac:dyDescent="0.35">
      <c r="A85" s="44">
        <f t="shared" si="3"/>
        <v>7</v>
      </c>
      <c r="B85" s="28" t="s">
        <v>45</v>
      </c>
      <c r="C85" s="29" t="s">
        <v>6</v>
      </c>
      <c r="D85" s="53"/>
      <c r="E85" s="76" t="s">
        <v>9</v>
      </c>
      <c r="F85" s="77" t="s">
        <v>9</v>
      </c>
    </row>
    <row r="86" spans="1:6" ht="18" customHeight="1" x14ac:dyDescent="0.35">
      <c r="A86" s="44">
        <f t="shared" si="3"/>
        <v>8</v>
      </c>
      <c r="B86" s="32" t="s">
        <v>78</v>
      </c>
      <c r="C86" s="29" t="s">
        <v>7</v>
      </c>
      <c r="D86" s="53"/>
      <c r="E86" s="76" t="s">
        <v>9</v>
      </c>
      <c r="F86" s="77" t="s">
        <v>9</v>
      </c>
    </row>
    <row r="87" spans="1:6" ht="18" customHeight="1" x14ac:dyDescent="0.35">
      <c r="A87" s="44">
        <f t="shared" si="3"/>
        <v>9</v>
      </c>
      <c r="B87" s="32" t="s">
        <v>67</v>
      </c>
      <c r="C87" s="29" t="s">
        <v>7</v>
      </c>
      <c r="D87" s="53"/>
      <c r="E87" s="76" t="s">
        <v>9</v>
      </c>
      <c r="F87" s="77" t="s">
        <v>9</v>
      </c>
    </row>
    <row r="88" spans="1:6" ht="18" customHeight="1" x14ac:dyDescent="0.35">
      <c r="A88" s="44">
        <f t="shared" si="3"/>
        <v>10</v>
      </c>
      <c r="B88" s="32" t="s">
        <v>68</v>
      </c>
      <c r="C88" s="29" t="s">
        <v>7</v>
      </c>
      <c r="D88" s="53"/>
      <c r="E88" s="76" t="s">
        <v>9</v>
      </c>
      <c r="F88" s="77" t="s">
        <v>9</v>
      </c>
    </row>
    <row r="89" spans="1:6" ht="18" customHeight="1" x14ac:dyDescent="0.35">
      <c r="A89" s="44">
        <f t="shared" si="3"/>
        <v>11</v>
      </c>
      <c r="B89" s="28" t="s">
        <v>69</v>
      </c>
      <c r="C89" s="29" t="s">
        <v>7</v>
      </c>
      <c r="D89" s="53"/>
      <c r="E89" s="76" t="s">
        <v>9</v>
      </c>
      <c r="F89" s="77" t="s">
        <v>9</v>
      </c>
    </row>
    <row r="90" spans="1:6" ht="18" customHeight="1" x14ac:dyDescent="0.35">
      <c r="A90" s="44">
        <f t="shared" si="3"/>
        <v>12</v>
      </c>
      <c r="B90" s="28" t="s">
        <v>70</v>
      </c>
      <c r="C90" s="29" t="s">
        <v>7</v>
      </c>
      <c r="D90" s="53"/>
      <c r="E90" s="76" t="s">
        <v>9</v>
      </c>
      <c r="F90" s="77" t="s">
        <v>9</v>
      </c>
    </row>
    <row r="91" spans="1:6" ht="18" customHeight="1" x14ac:dyDescent="0.35">
      <c r="A91" s="44">
        <f t="shared" si="3"/>
        <v>13</v>
      </c>
      <c r="B91" s="28" t="s">
        <v>71</v>
      </c>
      <c r="C91" s="29" t="s">
        <v>7</v>
      </c>
      <c r="D91" s="53"/>
      <c r="E91" s="76" t="s">
        <v>9</v>
      </c>
      <c r="F91" s="77" t="s">
        <v>9</v>
      </c>
    </row>
    <row r="92" spans="1:6" ht="18" customHeight="1" x14ac:dyDescent="0.35">
      <c r="A92" s="44">
        <f t="shared" si="3"/>
        <v>14</v>
      </c>
      <c r="B92" s="28" t="s">
        <v>77</v>
      </c>
      <c r="C92" s="29" t="s">
        <v>7</v>
      </c>
      <c r="D92" s="53"/>
      <c r="E92" s="76" t="s">
        <v>9</v>
      </c>
      <c r="F92" s="77" t="s">
        <v>9</v>
      </c>
    </row>
    <row r="93" spans="1:6" ht="18" customHeight="1" x14ac:dyDescent="0.35">
      <c r="A93" s="44">
        <f t="shared" si="3"/>
        <v>15</v>
      </c>
      <c r="B93" s="28" t="s">
        <v>72</v>
      </c>
      <c r="C93" s="29" t="s">
        <v>6</v>
      </c>
      <c r="D93" s="55"/>
      <c r="E93" s="76" t="s">
        <v>9</v>
      </c>
      <c r="F93" s="77" t="s">
        <v>9</v>
      </c>
    </row>
    <row r="94" spans="1:6" ht="18" customHeight="1" x14ac:dyDescent="0.35">
      <c r="A94" s="44">
        <f t="shared" si="3"/>
        <v>16</v>
      </c>
      <c r="B94" s="28" t="s">
        <v>73</v>
      </c>
      <c r="C94" s="29" t="s">
        <v>0</v>
      </c>
      <c r="D94" s="53"/>
      <c r="E94" s="76" t="s">
        <v>9</v>
      </c>
      <c r="F94" s="77" t="s">
        <v>9</v>
      </c>
    </row>
    <row r="95" spans="1:6" ht="18" customHeight="1" x14ac:dyDescent="0.35">
      <c r="A95" s="44">
        <f t="shared" si="3"/>
        <v>17</v>
      </c>
      <c r="B95" s="28" t="s">
        <v>74</v>
      </c>
      <c r="C95" s="29" t="s">
        <v>0</v>
      </c>
      <c r="D95" s="53"/>
      <c r="E95" s="76" t="s">
        <v>9</v>
      </c>
      <c r="F95" s="77" t="s">
        <v>9</v>
      </c>
    </row>
    <row r="96" spans="1:6" ht="18" customHeight="1" x14ac:dyDescent="0.35">
      <c r="A96" s="44">
        <f t="shared" si="3"/>
        <v>18</v>
      </c>
      <c r="B96" s="28" t="s">
        <v>75</v>
      </c>
      <c r="C96" s="29" t="s">
        <v>1</v>
      </c>
      <c r="D96" s="53"/>
      <c r="E96" s="76" t="s">
        <v>9</v>
      </c>
      <c r="F96" s="77" t="s">
        <v>9</v>
      </c>
    </row>
    <row r="97" spans="1:6" ht="18" customHeight="1" x14ac:dyDescent="0.35">
      <c r="A97" s="44">
        <f t="shared" si="3"/>
        <v>19</v>
      </c>
      <c r="B97" s="28" t="s">
        <v>76</v>
      </c>
      <c r="C97" s="29" t="s">
        <v>158</v>
      </c>
      <c r="D97" s="53"/>
      <c r="E97" s="76" t="s">
        <v>9</v>
      </c>
      <c r="F97" s="77" t="s">
        <v>9</v>
      </c>
    </row>
    <row r="98" spans="1:6" ht="18" customHeight="1" x14ac:dyDescent="0.35">
      <c r="A98" s="44">
        <f t="shared" si="3"/>
        <v>20</v>
      </c>
      <c r="B98" s="28" t="s">
        <v>79</v>
      </c>
      <c r="C98" s="29" t="s">
        <v>1</v>
      </c>
      <c r="D98" s="53"/>
      <c r="E98" s="76" t="s">
        <v>9</v>
      </c>
      <c r="F98" s="77" t="s">
        <v>9</v>
      </c>
    </row>
    <row r="99" spans="1:6" ht="18" customHeight="1" x14ac:dyDescent="0.35">
      <c r="A99" s="44">
        <f t="shared" si="3"/>
        <v>21</v>
      </c>
      <c r="B99" s="28" t="s">
        <v>80</v>
      </c>
      <c r="C99" s="29" t="s">
        <v>0</v>
      </c>
      <c r="D99" s="53"/>
      <c r="E99" s="76" t="s">
        <v>9</v>
      </c>
      <c r="F99" s="77" t="s">
        <v>9</v>
      </c>
    </row>
    <row r="100" spans="1:6" ht="15" x14ac:dyDescent="0.35">
      <c r="A100" s="33"/>
      <c r="B100" s="168"/>
      <c r="C100" s="168"/>
      <c r="D100" s="183"/>
      <c r="E100" s="164"/>
      <c r="F100" s="77"/>
    </row>
    <row r="101" spans="1:6" ht="18" customHeight="1" x14ac:dyDescent="0.35">
      <c r="A101" s="33" t="s">
        <v>153</v>
      </c>
      <c r="B101" s="28"/>
      <c r="C101" s="29"/>
      <c r="D101" s="53"/>
      <c r="E101" s="76"/>
      <c r="F101" s="77"/>
    </row>
    <row r="102" spans="1:6" ht="18" customHeight="1" x14ac:dyDescent="0.35">
      <c r="A102" s="44">
        <v>1</v>
      </c>
      <c r="B102" s="28" t="s">
        <v>81</v>
      </c>
      <c r="C102" s="29" t="s">
        <v>22</v>
      </c>
      <c r="D102" s="184"/>
      <c r="E102" s="76" t="s">
        <v>9</v>
      </c>
      <c r="F102" s="77" t="s">
        <v>9</v>
      </c>
    </row>
    <row r="103" spans="1:6" ht="18" customHeight="1" x14ac:dyDescent="0.35">
      <c r="A103" s="44">
        <f>A102+1</f>
        <v>2</v>
      </c>
      <c r="B103" s="28" t="s">
        <v>64</v>
      </c>
      <c r="C103" s="29" t="s">
        <v>1</v>
      </c>
      <c r="D103" s="53"/>
      <c r="E103" s="76" t="s">
        <v>9</v>
      </c>
      <c r="F103" s="77" t="s">
        <v>9</v>
      </c>
    </row>
    <row r="104" spans="1:6" ht="18" customHeight="1" x14ac:dyDescent="0.35">
      <c r="A104" s="44">
        <f>A103+1</f>
        <v>3</v>
      </c>
      <c r="B104" s="28" t="s">
        <v>65</v>
      </c>
      <c r="C104" s="29" t="s">
        <v>1</v>
      </c>
      <c r="D104" s="53"/>
      <c r="E104" s="76" t="s">
        <v>9</v>
      </c>
      <c r="F104" s="77" t="s">
        <v>9</v>
      </c>
    </row>
    <row r="105" spans="1:6" ht="18" customHeight="1" x14ac:dyDescent="0.35">
      <c r="A105" s="44">
        <f t="shared" ref="A105" si="4">A104+1</f>
        <v>4</v>
      </c>
      <c r="B105" s="28" t="s">
        <v>73</v>
      </c>
      <c r="C105" s="29" t="s">
        <v>0</v>
      </c>
      <c r="D105" s="53"/>
      <c r="E105" s="76" t="s">
        <v>9</v>
      </c>
      <c r="F105" s="77" t="s">
        <v>9</v>
      </c>
    </row>
    <row r="106" spans="1:6" ht="15.75" thickBot="1" x14ac:dyDescent="0.4">
      <c r="A106" s="80"/>
      <c r="B106" s="169"/>
      <c r="C106" s="146"/>
      <c r="D106" s="132"/>
      <c r="E106" s="170"/>
      <c r="F106" s="84"/>
    </row>
    <row r="107" spans="1:6" ht="18" customHeight="1" x14ac:dyDescent="0.35">
      <c r="A107" s="171"/>
      <c r="B107" s="172"/>
      <c r="C107" s="125"/>
      <c r="D107" s="173"/>
      <c r="E107" s="174" t="s">
        <v>8</v>
      </c>
      <c r="F107" s="76" t="s">
        <v>9</v>
      </c>
    </row>
    <row r="108" spans="1:6" ht="18" customHeight="1" x14ac:dyDescent="0.35">
      <c r="A108" s="89" t="s">
        <v>30</v>
      </c>
      <c r="E108" s="174"/>
      <c r="F108" s="76"/>
    </row>
    <row r="109" spans="1:6" ht="10.9" customHeight="1" x14ac:dyDescent="0.35">
      <c r="A109" s="89"/>
      <c r="E109" s="174"/>
      <c r="F109" s="76"/>
    </row>
    <row r="110" spans="1:6" ht="38.450000000000003" customHeight="1" x14ac:dyDescent="0.2">
      <c r="A110" s="90" t="s">
        <v>33</v>
      </c>
      <c r="B110" s="211" t="s">
        <v>18</v>
      </c>
      <c r="C110" s="211"/>
      <c r="D110" s="211"/>
      <c r="E110" s="211"/>
      <c r="F110" s="211"/>
    </row>
    <row r="111" spans="1:6" ht="6" customHeight="1" x14ac:dyDescent="0.2">
      <c r="A111" s="90"/>
      <c r="B111" s="92"/>
      <c r="C111" s="92"/>
      <c r="D111" s="175"/>
      <c r="E111" s="93"/>
      <c r="F111" s="92"/>
    </row>
    <row r="112" spans="1:6" ht="61.9" customHeight="1" x14ac:dyDescent="0.2">
      <c r="A112" s="90" t="s">
        <v>33</v>
      </c>
      <c r="B112" s="211" t="s">
        <v>19</v>
      </c>
      <c r="C112" s="211"/>
      <c r="D112" s="211"/>
      <c r="E112" s="211"/>
      <c r="F112" s="211"/>
    </row>
    <row r="113" spans="5:6" ht="13.15" customHeight="1" x14ac:dyDescent="0.2">
      <c r="E113" s="124" t="s">
        <v>3</v>
      </c>
      <c r="F113" s="95"/>
    </row>
    <row r="114" spans="5:6" ht="13.15" customHeight="1" x14ac:dyDescent="0.2">
      <c r="E114" s="124" t="s">
        <v>4</v>
      </c>
      <c r="F114" s="96"/>
    </row>
  </sheetData>
  <sheetProtection sheet="1" objects="1" scenarios="1" formatCells="0" formatRows="0" insertRows="0" deleteRows="0"/>
  <mergeCells count="5">
    <mergeCell ref="B112:F112"/>
    <mergeCell ref="B110:F110"/>
    <mergeCell ref="B3:F3"/>
    <mergeCell ref="B4:F4"/>
    <mergeCell ref="B5:F5"/>
  </mergeCells>
  <printOptions horizontalCentered="1"/>
  <pageMargins left="0.5" right="0.5" top="0.52" bottom="0.25" header="0.5" footer="0.35"/>
  <pageSetup scale="3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I42"/>
  <sheetViews>
    <sheetView view="pageBreakPreview" zoomScaleNormal="100" zoomScaleSheetLayoutView="100" workbookViewId="0">
      <selection activeCell="B31" sqref="B31:F32"/>
    </sheetView>
  </sheetViews>
  <sheetFormatPr defaultRowHeight="12.75" x14ac:dyDescent="0.2"/>
  <cols>
    <col min="1" max="1" width="5.7109375" style="58" customWidth="1"/>
    <col min="2" max="2" width="42.28515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205-41-08</v>
      </c>
    </row>
    <row r="3" spans="1:9" ht="20.100000000000001" customHeight="1" x14ac:dyDescent="0.2">
      <c r="B3" s="209" t="s">
        <v>27</v>
      </c>
      <c r="C3" s="209"/>
      <c r="D3" s="209"/>
      <c r="E3" s="209"/>
      <c r="F3" s="209"/>
      <c r="H3">
        <f>SUMIF(B:B,"*EXCAVATION*",D:D)</f>
        <v>2121</v>
      </c>
      <c r="I3" t="s">
        <v>147</v>
      </c>
    </row>
    <row r="4" spans="1:9" ht="20.100000000000001" customHeight="1" x14ac:dyDescent="0.2">
      <c r="B4" s="208" t="str">
        <f>SUMMARY!C4</f>
        <v>TALLEY ROAD EXTENSION</v>
      </c>
      <c r="C4" s="208"/>
      <c r="D4" s="208"/>
      <c r="E4" s="208"/>
      <c r="F4" s="208"/>
      <c r="H4">
        <f>SUMIF(B:B,"*EMBANKMENT*",D:D)</f>
        <v>2857</v>
      </c>
      <c r="I4" t="s">
        <v>148</v>
      </c>
    </row>
    <row r="5" spans="1:9" ht="20.100000000000001" customHeight="1" x14ac:dyDescent="0.2">
      <c r="B5" s="209" t="s">
        <v>21</v>
      </c>
      <c r="C5" s="209"/>
      <c r="D5" s="209"/>
      <c r="E5" s="209"/>
      <c r="F5" s="209"/>
      <c r="H5">
        <f>H3-H4</f>
        <v>-736</v>
      </c>
      <c r="I5" t="str">
        <f>IF(H5=0,"",IF(H5&gt;0,"EXPORT","IMPORT"))</f>
        <v>IMPORT</v>
      </c>
    </row>
    <row r="6" spans="1:9" ht="12.75" customHeight="1" thickBot="1" x14ac:dyDescent="0.25">
      <c r="A6" s="98"/>
      <c r="B6" s="98"/>
      <c r="C6" s="98"/>
      <c r="D6" s="98"/>
      <c r="E6" s="98"/>
      <c r="F6" s="99"/>
    </row>
    <row r="7" spans="1:9" ht="26.25" customHeight="1" thickBot="1" x14ac:dyDescent="0.25">
      <c r="A7" s="100" t="s">
        <v>12</v>
      </c>
      <c r="B7" s="101" t="s">
        <v>13</v>
      </c>
      <c r="C7" s="102" t="s">
        <v>2</v>
      </c>
      <c r="D7" s="65" t="s">
        <v>34</v>
      </c>
      <c r="E7" s="103" t="s">
        <v>14</v>
      </c>
      <c r="F7" s="104" t="s">
        <v>15</v>
      </c>
    </row>
    <row r="8" spans="1:9" x14ac:dyDescent="0.2">
      <c r="A8" s="156"/>
      <c r="B8" s="157"/>
      <c r="C8" s="127"/>
      <c r="D8" s="185"/>
      <c r="E8" s="128"/>
      <c r="F8" s="129"/>
    </row>
    <row r="9" spans="1:9" s="60" customFormat="1" ht="18" customHeight="1" x14ac:dyDescent="0.35">
      <c r="A9" s="44">
        <f>ROW()-8</f>
        <v>1</v>
      </c>
      <c r="B9" s="28" t="s">
        <v>145</v>
      </c>
      <c r="C9" s="29" t="s">
        <v>5</v>
      </c>
      <c r="D9" s="53">
        <v>1</v>
      </c>
      <c r="E9" s="76" t="s">
        <v>9</v>
      </c>
      <c r="F9" s="77" t="s">
        <v>9</v>
      </c>
    </row>
    <row r="10" spans="1:9" s="60" customFormat="1" ht="18" customHeight="1" x14ac:dyDescent="0.35">
      <c r="A10" s="44">
        <f t="shared" ref="A10:A24" si="0">ROW()-8</f>
        <v>2</v>
      </c>
      <c r="B10" s="28" t="s">
        <v>52</v>
      </c>
      <c r="C10" s="29" t="s">
        <v>22</v>
      </c>
      <c r="D10" s="184">
        <v>4.51</v>
      </c>
      <c r="E10" s="76" t="s">
        <v>9</v>
      </c>
      <c r="F10" s="77" t="s">
        <v>9</v>
      </c>
    </row>
    <row r="11" spans="1:9" s="60" customFormat="1" ht="18" customHeight="1" x14ac:dyDescent="0.35">
      <c r="A11" s="44">
        <f t="shared" si="0"/>
        <v>3</v>
      </c>
      <c r="B11" s="28" t="s">
        <v>53</v>
      </c>
      <c r="C11" s="29" t="s">
        <v>1</v>
      </c>
      <c r="D11" s="53">
        <v>2121</v>
      </c>
      <c r="E11" s="76" t="s">
        <v>9</v>
      </c>
      <c r="F11" s="77" t="s">
        <v>9</v>
      </c>
    </row>
    <row r="12" spans="1:9" s="60" customFormat="1" ht="18" customHeight="1" x14ac:dyDescent="0.35">
      <c r="A12" s="44">
        <f t="shared" si="0"/>
        <v>4</v>
      </c>
      <c r="B12" s="28" t="s">
        <v>54</v>
      </c>
      <c r="C12" s="29" t="s">
        <v>1</v>
      </c>
      <c r="D12" s="53">
        <v>2857</v>
      </c>
      <c r="E12" s="76" t="s">
        <v>9</v>
      </c>
      <c r="F12" s="77" t="s">
        <v>9</v>
      </c>
    </row>
    <row r="13" spans="1:9" s="60" customFormat="1" ht="18" customHeight="1" x14ac:dyDescent="0.35">
      <c r="A13" s="44">
        <f t="shared" si="0"/>
        <v>5</v>
      </c>
      <c r="B13" s="28" t="s">
        <v>55</v>
      </c>
      <c r="C13" s="29" t="s">
        <v>0</v>
      </c>
      <c r="D13" s="54">
        <v>16119</v>
      </c>
      <c r="E13" s="76" t="s">
        <v>9</v>
      </c>
      <c r="F13" s="77" t="s">
        <v>9</v>
      </c>
    </row>
    <row r="14" spans="1:9" s="60" customFormat="1" ht="18" customHeight="1" x14ac:dyDescent="0.35">
      <c r="A14" s="44">
        <f t="shared" si="0"/>
        <v>6</v>
      </c>
      <c r="B14" s="28" t="s">
        <v>162</v>
      </c>
      <c r="C14" s="29" t="s">
        <v>0</v>
      </c>
      <c r="D14" s="54">
        <v>15285</v>
      </c>
      <c r="E14" s="76" t="s">
        <v>9</v>
      </c>
      <c r="F14" s="77" t="s">
        <v>9</v>
      </c>
    </row>
    <row r="15" spans="1:9" s="60" customFormat="1" ht="18" customHeight="1" x14ac:dyDescent="0.35">
      <c r="A15" s="44">
        <f t="shared" si="0"/>
        <v>7</v>
      </c>
      <c r="B15" s="28" t="s">
        <v>56</v>
      </c>
      <c r="C15" s="29" t="s">
        <v>0</v>
      </c>
      <c r="D15" s="54">
        <v>834</v>
      </c>
      <c r="E15" s="76" t="s">
        <v>9</v>
      </c>
      <c r="F15" s="77" t="s">
        <v>9</v>
      </c>
    </row>
    <row r="16" spans="1:9" s="60" customFormat="1" ht="18" customHeight="1" x14ac:dyDescent="0.35">
      <c r="A16" s="44">
        <f t="shared" si="0"/>
        <v>8</v>
      </c>
      <c r="B16" s="28" t="s">
        <v>161</v>
      </c>
      <c r="C16" s="29" t="s">
        <v>0</v>
      </c>
      <c r="D16" s="54">
        <v>15285</v>
      </c>
      <c r="E16" s="76" t="s">
        <v>9</v>
      </c>
      <c r="F16" s="77" t="s">
        <v>9</v>
      </c>
    </row>
    <row r="17" spans="1:6" s="60" customFormat="1" ht="18" customHeight="1" x14ac:dyDescent="0.35">
      <c r="A17" s="44">
        <f t="shared" si="0"/>
        <v>9</v>
      </c>
      <c r="B17" s="28" t="s">
        <v>57</v>
      </c>
      <c r="C17" s="29" t="s">
        <v>0</v>
      </c>
      <c r="D17" s="54">
        <v>834</v>
      </c>
      <c r="E17" s="76" t="s">
        <v>9</v>
      </c>
      <c r="F17" s="77" t="s">
        <v>9</v>
      </c>
    </row>
    <row r="18" spans="1:6" s="60" customFormat="1" ht="18" customHeight="1" x14ac:dyDescent="0.35">
      <c r="A18" s="44">
        <f t="shared" si="0"/>
        <v>10</v>
      </c>
      <c r="B18" s="28" t="s">
        <v>163</v>
      </c>
      <c r="C18" s="29" t="s">
        <v>0</v>
      </c>
      <c r="D18" s="54">
        <v>15285</v>
      </c>
      <c r="E18" s="76" t="s">
        <v>9</v>
      </c>
      <c r="F18" s="77" t="s">
        <v>9</v>
      </c>
    </row>
    <row r="19" spans="1:6" s="60" customFormat="1" ht="18" customHeight="1" x14ac:dyDescent="0.35">
      <c r="A19" s="44">
        <f t="shared" si="0"/>
        <v>11</v>
      </c>
      <c r="B19" s="28" t="s">
        <v>58</v>
      </c>
      <c r="C19" s="29" t="s">
        <v>6</v>
      </c>
      <c r="D19" s="53">
        <v>4024</v>
      </c>
      <c r="E19" s="76" t="s">
        <v>9</v>
      </c>
      <c r="F19" s="77" t="s">
        <v>9</v>
      </c>
    </row>
    <row r="20" spans="1:6" s="60" customFormat="1" ht="18" customHeight="1" x14ac:dyDescent="0.35">
      <c r="A20" s="44">
        <f t="shared" si="0"/>
        <v>12</v>
      </c>
      <c r="B20" s="28" t="s">
        <v>59</v>
      </c>
      <c r="C20" s="29" t="s">
        <v>6</v>
      </c>
      <c r="D20" s="53">
        <v>64</v>
      </c>
      <c r="E20" s="76" t="s">
        <v>9</v>
      </c>
      <c r="F20" s="77" t="s">
        <v>9</v>
      </c>
    </row>
    <row r="21" spans="1:6" s="60" customFormat="1" ht="18" customHeight="1" x14ac:dyDescent="0.35">
      <c r="A21" s="44">
        <f t="shared" si="0"/>
        <v>13</v>
      </c>
      <c r="B21" s="28" t="s">
        <v>60</v>
      </c>
      <c r="C21" s="29" t="s">
        <v>7</v>
      </c>
      <c r="D21" s="53">
        <v>9</v>
      </c>
      <c r="E21" s="76" t="s">
        <v>9</v>
      </c>
      <c r="F21" s="77" t="s">
        <v>9</v>
      </c>
    </row>
    <row r="22" spans="1:6" s="60" customFormat="1" ht="18" customHeight="1" x14ac:dyDescent="0.35">
      <c r="A22" s="44">
        <f t="shared" si="0"/>
        <v>14</v>
      </c>
      <c r="B22" s="28" t="s">
        <v>164</v>
      </c>
      <c r="C22" s="29" t="s">
        <v>0</v>
      </c>
      <c r="D22" s="53">
        <v>2247</v>
      </c>
      <c r="E22" s="76" t="s">
        <v>9</v>
      </c>
      <c r="F22" s="77" t="s">
        <v>9</v>
      </c>
    </row>
    <row r="23" spans="1:6" s="60" customFormat="1" ht="18" customHeight="1" x14ac:dyDescent="0.35">
      <c r="A23" s="44">
        <f t="shared" si="0"/>
        <v>15</v>
      </c>
      <c r="B23" s="28" t="s">
        <v>61</v>
      </c>
      <c r="C23" s="29" t="s">
        <v>5</v>
      </c>
      <c r="D23" s="53">
        <v>1</v>
      </c>
      <c r="E23" s="76" t="s">
        <v>9</v>
      </c>
      <c r="F23" s="77" t="s">
        <v>9</v>
      </c>
    </row>
    <row r="24" spans="1:6" s="60" customFormat="1" ht="18" customHeight="1" x14ac:dyDescent="0.35">
      <c r="A24" s="44">
        <f t="shared" si="0"/>
        <v>16</v>
      </c>
      <c r="B24" s="28" t="s">
        <v>62</v>
      </c>
      <c r="C24" s="29" t="s">
        <v>5</v>
      </c>
      <c r="D24" s="53">
        <v>1</v>
      </c>
      <c r="E24" s="76" t="s">
        <v>9</v>
      </c>
      <c r="F24" s="77" t="s">
        <v>9</v>
      </c>
    </row>
    <row r="25" spans="1:6" s="60" customFormat="1" ht="15.75" thickBot="1" x14ac:dyDescent="0.4">
      <c r="A25" s="45"/>
      <c r="B25" s="31"/>
      <c r="C25" s="30"/>
      <c r="D25" s="186"/>
      <c r="E25" s="83"/>
      <c r="F25" s="84"/>
    </row>
    <row r="26" spans="1:6" s="60" customFormat="1" ht="19.5" customHeight="1" x14ac:dyDescent="0.35">
      <c r="A26" s="158"/>
      <c r="B26" s="136"/>
      <c r="C26" s="159"/>
      <c r="D26" s="159"/>
      <c r="E26" s="88" t="s">
        <v>8</v>
      </c>
      <c r="F26" s="76" t="s">
        <v>9</v>
      </c>
    </row>
    <row r="27" spans="1:6" s="60" customFormat="1" ht="18" customHeight="1" x14ac:dyDescent="0.2">
      <c r="A27" s="89" t="s">
        <v>30</v>
      </c>
      <c r="B27" s="160"/>
      <c r="C27" s="161"/>
      <c r="D27" s="161"/>
      <c r="E27" s="61"/>
      <c r="F27" s="58"/>
    </row>
    <row r="28" spans="1:6" ht="10.9" customHeight="1" x14ac:dyDescent="0.2">
      <c r="A28" s="90"/>
    </row>
    <row r="29" spans="1:6" x14ac:dyDescent="0.2">
      <c r="A29" s="90" t="s">
        <v>33</v>
      </c>
      <c r="B29" s="210" t="s">
        <v>165</v>
      </c>
      <c r="C29" s="207"/>
      <c r="D29" s="207"/>
      <c r="E29" s="207"/>
      <c r="F29" s="207"/>
    </row>
    <row r="30" spans="1:6" ht="6" customHeight="1" x14ac:dyDescent="0.2">
      <c r="A30" s="90"/>
      <c r="B30" s="91"/>
      <c r="C30" s="91"/>
      <c r="D30" s="91"/>
      <c r="E30" s="91"/>
      <c r="F30" s="91"/>
    </row>
    <row r="31" spans="1:6" ht="18.75" customHeight="1" x14ac:dyDescent="0.2">
      <c r="A31" s="90" t="s">
        <v>33</v>
      </c>
      <c r="B31" s="207" t="s">
        <v>18</v>
      </c>
      <c r="C31" s="207"/>
      <c r="D31" s="207"/>
      <c r="E31" s="207"/>
      <c r="F31" s="207"/>
    </row>
    <row r="32" spans="1:6" ht="36.75" customHeight="1" x14ac:dyDescent="0.2">
      <c r="A32" s="90"/>
      <c r="B32" s="207"/>
      <c r="C32" s="207"/>
      <c r="D32" s="207"/>
      <c r="E32" s="207"/>
      <c r="F32" s="207"/>
    </row>
    <row r="33" spans="1:6" ht="6" customHeight="1" x14ac:dyDescent="0.2">
      <c r="A33" s="90"/>
      <c r="B33" s="91"/>
      <c r="C33" s="91"/>
      <c r="D33" s="91"/>
      <c r="E33" s="91"/>
      <c r="F33" s="91"/>
    </row>
    <row r="34" spans="1:6" ht="78.75" customHeight="1" x14ac:dyDescent="0.2">
      <c r="A34" s="90" t="s">
        <v>33</v>
      </c>
      <c r="B34" s="207" t="s">
        <v>19</v>
      </c>
      <c r="C34" s="207"/>
      <c r="D34" s="207"/>
      <c r="E34" s="207"/>
      <c r="F34" s="207"/>
    </row>
    <row r="35" spans="1:6" ht="6" customHeight="1" x14ac:dyDescent="0.2">
      <c r="A35" s="90"/>
      <c r="B35" s="91"/>
      <c r="C35" s="91"/>
      <c r="D35" s="91"/>
      <c r="E35" s="91"/>
      <c r="F35" s="91"/>
    </row>
    <row r="36" spans="1:6" ht="32.25" customHeight="1" x14ac:dyDescent="0.2">
      <c r="A36" s="90" t="s">
        <v>33</v>
      </c>
      <c r="B36" s="207" t="s">
        <v>42</v>
      </c>
      <c r="C36" s="207"/>
      <c r="D36" s="207"/>
      <c r="E36" s="207"/>
      <c r="F36" s="207"/>
    </row>
    <row r="37" spans="1:6" ht="6" customHeight="1" x14ac:dyDescent="0.2">
      <c r="A37" s="90"/>
      <c r="B37" s="91"/>
      <c r="C37" s="91"/>
      <c r="D37" s="91"/>
      <c r="E37" s="91"/>
      <c r="F37" s="91"/>
    </row>
    <row r="38" spans="1:6" x14ac:dyDescent="0.2">
      <c r="A38" s="90" t="s">
        <v>33</v>
      </c>
      <c r="B38" s="210" t="s">
        <v>140</v>
      </c>
      <c r="C38" s="207"/>
      <c r="D38" s="207"/>
      <c r="E38" s="207"/>
      <c r="F38" s="207"/>
    </row>
    <row r="39" spans="1:6" ht="13.15" customHeight="1" x14ac:dyDescent="0.2">
      <c r="E39" s="124" t="s">
        <v>3</v>
      </c>
      <c r="F39" s="95"/>
    </row>
    <row r="40" spans="1:6" ht="13.15" customHeight="1" x14ac:dyDescent="0.2">
      <c r="E40" s="124" t="s">
        <v>4</v>
      </c>
      <c r="F40" s="96"/>
    </row>
    <row r="42" spans="1:6" ht="14.25" customHeight="1" x14ac:dyDescent="0.2"/>
  </sheetData>
  <sheetProtection sheet="1" objects="1" scenarios="1" formatCells="0" formatRows="0" insertRows="0" deleteRows="0"/>
  <mergeCells count="8">
    <mergeCell ref="B3:F3"/>
    <mergeCell ref="B34:F34"/>
    <mergeCell ref="B31:F32"/>
    <mergeCell ref="B38:F38"/>
    <mergeCell ref="B36:F36"/>
    <mergeCell ref="B5:F5"/>
    <mergeCell ref="B4:F4"/>
    <mergeCell ref="B29:F29"/>
  </mergeCells>
  <printOptions horizontalCentered="1"/>
  <pageMargins left="0.5" right="0.5" top="0.52" bottom="0.25" header="0.5" footer="0.3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51"/>
  <sheetViews>
    <sheetView view="pageBreakPreview" zoomScaleNormal="100" zoomScaleSheetLayoutView="100" workbookViewId="0">
      <selection activeCell="A30" sqref="A30"/>
    </sheetView>
  </sheetViews>
  <sheetFormatPr defaultRowHeight="12.75" x14ac:dyDescent="0.2"/>
  <cols>
    <col min="1" max="1" width="5.7109375" style="58" customWidth="1"/>
    <col min="2" max="2" width="27.5703125" style="58" customWidth="1"/>
    <col min="3" max="3" width="11.140625" style="58" customWidth="1"/>
    <col min="4" max="4" width="18.28515625" style="58" bestFit="1" customWidth="1"/>
    <col min="5" max="5" width="12.140625" style="58" bestFit="1" customWidth="1"/>
    <col min="6" max="6" width="14.5703125" style="61" bestFit="1" customWidth="1"/>
    <col min="7" max="7" width="16.7109375" style="58" customWidth="1"/>
    <col min="8" max="16384" width="9.140625" style="58"/>
  </cols>
  <sheetData>
    <row r="1" spans="1:8" x14ac:dyDescent="0.2">
      <c r="F1" s="58"/>
      <c r="G1" s="97">
        <f>SUMMARY!F1</f>
        <v>45488</v>
      </c>
    </row>
    <row r="2" spans="1:8" x14ac:dyDescent="0.2">
      <c r="F2" s="59" t="s">
        <v>10</v>
      </c>
      <c r="G2" s="7" t="str">
        <f>SUMMARY!F2</f>
        <v>205-41-08</v>
      </c>
    </row>
    <row r="3" spans="1:8" ht="20.100000000000001" customHeight="1" x14ac:dyDescent="0.2">
      <c r="B3" s="209" t="s">
        <v>26</v>
      </c>
      <c r="C3" s="209"/>
      <c r="D3" s="209"/>
      <c r="E3" s="209"/>
      <c r="F3" s="209"/>
      <c r="G3" s="209"/>
    </row>
    <row r="4" spans="1:8" ht="20.100000000000001" customHeight="1" x14ac:dyDescent="0.2">
      <c r="B4" s="208" t="str">
        <f>SUMMARY!C4</f>
        <v>TALLEY ROAD EXTENSION</v>
      </c>
      <c r="C4" s="208"/>
      <c r="D4" s="208"/>
      <c r="E4" s="208"/>
      <c r="F4" s="208"/>
      <c r="G4" s="208"/>
    </row>
    <row r="5" spans="1:8" ht="20.100000000000001" customHeight="1" x14ac:dyDescent="0.2">
      <c r="B5" s="209" t="s">
        <v>41</v>
      </c>
      <c r="C5" s="209"/>
      <c r="D5" s="209"/>
      <c r="E5" s="209"/>
      <c r="F5" s="209"/>
      <c r="G5" s="209"/>
    </row>
    <row r="6" spans="1:8" ht="12.75" customHeight="1" thickBot="1" x14ac:dyDescent="0.25">
      <c r="A6" s="98"/>
      <c r="B6" s="98"/>
      <c r="C6" s="98"/>
      <c r="D6" s="98"/>
      <c r="E6" s="98"/>
      <c r="F6" s="98"/>
      <c r="G6" s="99"/>
    </row>
    <row r="7" spans="1:8" ht="26.25" customHeight="1" thickBot="1" x14ac:dyDescent="0.25">
      <c r="A7" s="100" t="s">
        <v>12</v>
      </c>
      <c r="B7" s="101" t="s">
        <v>13</v>
      </c>
      <c r="C7" s="101"/>
      <c r="D7" s="102" t="s">
        <v>2</v>
      </c>
      <c r="E7" s="65" t="s">
        <v>34</v>
      </c>
      <c r="F7" s="103" t="s">
        <v>14</v>
      </c>
      <c r="G7" s="104" t="s">
        <v>15</v>
      </c>
    </row>
    <row r="8" spans="1:8" x14ac:dyDescent="0.2">
      <c r="A8" s="138"/>
      <c r="B8" s="139"/>
      <c r="C8" s="139"/>
      <c r="D8" s="140"/>
      <c r="E8" s="187"/>
      <c r="F8" s="140"/>
      <c r="G8" s="141"/>
    </row>
    <row r="9" spans="1:8" ht="19.5" customHeight="1" x14ac:dyDescent="0.35">
      <c r="A9" s="44">
        <v>1</v>
      </c>
      <c r="B9" s="216" t="s">
        <v>95</v>
      </c>
      <c r="C9" s="216"/>
      <c r="D9" s="28"/>
      <c r="E9" s="53"/>
      <c r="F9" s="76"/>
      <c r="G9" s="77"/>
      <c r="H9" s="142"/>
    </row>
    <row r="10" spans="1:8" ht="19.5" customHeight="1" x14ac:dyDescent="0.35">
      <c r="A10" s="44"/>
      <c r="B10" s="46" t="s">
        <v>114</v>
      </c>
      <c r="C10" s="46" t="s">
        <v>96</v>
      </c>
      <c r="D10" s="29" t="s">
        <v>6</v>
      </c>
      <c r="E10" s="53"/>
      <c r="F10" s="76" t="s">
        <v>9</v>
      </c>
      <c r="G10" s="77" t="s">
        <v>9</v>
      </c>
      <c r="H10" s="142"/>
    </row>
    <row r="11" spans="1:8" ht="19.5" customHeight="1" x14ac:dyDescent="0.35">
      <c r="A11" s="44"/>
      <c r="B11" s="46" t="s">
        <v>114</v>
      </c>
      <c r="C11" s="46" t="s">
        <v>97</v>
      </c>
      <c r="D11" s="29" t="s">
        <v>6</v>
      </c>
      <c r="E11" s="53"/>
      <c r="F11" s="76" t="s">
        <v>9</v>
      </c>
      <c r="G11" s="77" t="s">
        <v>9</v>
      </c>
      <c r="H11" s="142"/>
    </row>
    <row r="12" spans="1:8" ht="19.5" customHeight="1" x14ac:dyDescent="0.35">
      <c r="A12" s="44"/>
      <c r="B12" s="46" t="s">
        <v>114</v>
      </c>
      <c r="C12" s="46" t="s">
        <v>98</v>
      </c>
      <c r="D12" s="29" t="s">
        <v>6</v>
      </c>
      <c r="E12" s="53"/>
      <c r="F12" s="76" t="s">
        <v>9</v>
      </c>
      <c r="G12" s="77" t="s">
        <v>9</v>
      </c>
      <c r="H12" s="143"/>
    </row>
    <row r="13" spans="1:8" ht="19.5" customHeight="1" x14ac:dyDescent="0.35">
      <c r="A13" s="44"/>
      <c r="B13" s="46" t="s">
        <v>114</v>
      </c>
      <c r="C13" s="46" t="s">
        <v>99</v>
      </c>
      <c r="D13" s="29" t="s">
        <v>6</v>
      </c>
      <c r="E13" s="53"/>
      <c r="F13" s="76" t="s">
        <v>9</v>
      </c>
      <c r="G13" s="77" t="s">
        <v>9</v>
      </c>
      <c r="H13" s="143"/>
    </row>
    <row r="14" spans="1:8" ht="19.5" customHeight="1" x14ac:dyDescent="0.35">
      <c r="A14" s="44"/>
      <c r="B14" s="46" t="s">
        <v>114</v>
      </c>
      <c r="C14" s="46" t="s">
        <v>100</v>
      </c>
      <c r="D14" s="29" t="s">
        <v>6</v>
      </c>
      <c r="E14" s="53"/>
      <c r="F14" s="76" t="s">
        <v>9</v>
      </c>
      <c r="G14" s="77" t="s">
        <v>9</v>
      </c>
      <c r="H14" s="143"/>
    </row>
    <row r="15" spans="1:8" ht="19.5" customHeight="1" x14ac:dyDescent="0.35">
      <c r="A15" s="44"/>
      <c r="B15" s="46" t="s">
        <v>114</v>
      </c>
      <c r="C15" s="46" t="s">
        <v>101</v>
      </c>
      <c r="D15" s="29" t="s">
        <v>6</v>
      </c>
      <c r="E15" s="53"/>
      <c r="F15" s="76" t="s">
        <v>9</v>
      </c>
      <c r="G15" s="77" t="s">
        <v>9</v>
      </c>
      <c r="H15" s="143"/>
    </row>
    <row r="16" spans="1:8" ht="19.5" customHeight="1" x14ac:dyDescent="0.35">
      <c r="A16" s="44"/>
      <c r="B16" s="46" t="s">
        <v>114</v>
      </c>
      <c r="C16" s="46" t="s">
        <v>102</v>
      </c>
      <c r="D16" s="29" t="s">
        <v>6</v>
      </c>
      <c r="E16" s="53"/>
      <c r="F16" s="76" t="s">
        <v>9</v>
      </c>
      <c r="G16" s="77" t="s">
        <v>9</v>
      </c>
      <c r="H16" s="143"/>
    </row>
    <row r="17" spans="1:8" ht="19.5" customHeight="1" x14ac:dyDescent="0.35">
      <c r="A17" s="44"/>
      <c r="B17" s="46" t="s">
        <v>114</v>
      </c>
      <c r="C17" s="46" t="s">
        <v>103</v>
      </c>
      <c r="D17" s="29" t="s">
        <v>6</v>
      </c>
      <c r="E17" s="53"/>
      <c r="F17" s="76" t="s">
        <v>9</v>
      </c>
      <c r="G17" s="77" t="s">
        <v>9</v>
      </c>
      <c r="H17" s="143"/>
    </row>
    <row r="18" spans="1:8" ht="19.5" customHeight="1" x14ac:dyDescent="0.35">
      <c r="A18" s="44"/>
      <c r="B18" s="46" t="s">
        <v>114</v>
      </c>
      <c r="C18" s="46" t="s">
        <v>104</v>
      </c>
      <c r="D18" s="29" t="s">
        <v>6</v>
      </c>
      <c r="E18" s="53"/>
      <c r="F18" s="76" t="s">
        <v>9</v>
      </c>
      <c r="G18" s="77" t="s">
        <v>9</v>
      </c>
      <c r="H18" s="143"/>
    </row>
    <row r="19" spans="1:8" ht="19.5" customHeight="1" x14ac:dyDescent="0.35">
      <c r="A19" s="44"/>
      <c r="B19" s="46" t="s">
        <v>114</v>
      </c>
      <c r="C19" s="46" t="s">
        <v>105</v>
      </c>
      <c r="D19" s="144" t="s">
        <v>6</v>
      </c>
      <c r="E19" s="53"/>
      <c r="F19" s="76" t="s">
        <v>9</v>
      </c>
      <c r="G19" s="77" t="s">
        <v>9</v>
      </c>
      <c r="H19" s="143"/>
    </row>
    <row r="20" spans="1:8" ht="19.5" customHeight="1" x14ac:dyDescent="0.35">
      <c r="A20" s="44"/>
      <c r="B20" s="46" t="s">
        <v>114</v>
      </c>
      <c r="C20" s="46" t="s">
        <v>106</v>
      </c>
      <c r="D20" s="29" t="s">
        <v>6</v>
      </c>
      <c r="E20" s="53"/>
      <c r="F20" s="76" t="s">
        <v>9</v>
      </c>
      <c r="G20" s="77" t="s">
        <v>9</v>
      </c>
      <c r="H20" s="143"/>
    </row>
    <row r="21" spans="1:8" ht="19.5" customHeight="1" x14ac:dyDescent="0.35">
      <c r="A21" s="44"/>
      <c r="B21" s="46" t="s">
        <v>114</v>
      </c>
      <c r="C21" s="46" t="s">
        <v>107</v>
      </c>
      <c r="D21" s="29" t="s">
        <v>6</v>
      </c>
      <c r="E21" s="53"/>
      <c r="F21" s="76" t="s">
        <v>9</v>
      </c>
      <c r="G21" s="77" t="s">
        <v>9</v>
      </c>
      <c r="H21" s="143"/>
    </row>
    <row r="22" spans="1:8" ht="19.5" customHeight="1" x14ac:dyDescent="0.35">
      <c r="A22" s="44"/>
      <c r="B22" s="46" t="s">
        <v>114</v>
      </c>
      <c r="C22" s="46" t="s">
        <v>108</v>
      </c>
      <c r="D22" s="29" t="s">
        <v>6</v>
      </c>
      <c r="E22" s="53"/>
      <c r="F22" s="76" t="s">
        <v>9</v>
      </c>
      <c r="G22" s="77" t="s">
        <v>9</v>
      </c>
      <c r="H22" s="143"/>
    </row>
    <row r="23" spans="1:8" ht="19.5" customHeight="1" x14ac:dyDescent="0.35">
      <c r="A23" s="44"/>
      <c r="B23" s="46" t="s">
        <v>114</v>
      </c>
      <c r="C23" s="46" t="s">
        <v>109</v>
      </c>
      <c r="D23" s="29" t="s">
        <v>6</v>
      </c>
      <c r="E23" s="53"/>
      <c r="F23" s="76" t="s">
        <v>9</v>
      </c>
      <c r="G23" s="77" t="s">
        <v>9</v>
      </c>
      <c r="H23" s="143"/>
    </row>
    <row r="24" spans="1:8" ht="19.5" customHeight="1" x14ac:dyDescent="0.35">
      <c r="A24" s="44"/>
      <c r="B24" s="46" t="s">
        <v>114</v>
      </c>
      <c r="C24" s="46" t="s">
        <v>110</v>
      </c>
      <c r="D24" s="29" t="s">
        <v>6</v>
      </c>
      <c r="E24" s="53"/>
      <c r="F24" s="76" t="s">
        <v>9</v>
      </c>
      <c r="G24" s="77" t="s">
        <v>9</v>
      </c>
      <c r="H24" s="143"/>
    </row>
    <row r="25" spans="1:8" ht="19.5" customHeight="1" x14ac:dyDescent="0.35">
      <c r="A25" s="44"/>
      <c r="B25" s="46" t="s">
        <v>114</v>
      </c>
      <c r="C25" s="46" t="s">
        <v>111</v>
      </c>
      <c r="D25" s="144" t="s">
        <v>6</v>
      </c>
      <c r="E25" s="53"/>
      <c r="F25" s="76" t="s">
        <v>9</v>
      </c>
      <c r="G25" s="77" t="s">
        <v>9</v>
      </c>
      <c r="H25" s="143"/>
    </row>
    <row r="26" spans="1:8" ht="19.5" customHeight="1" x14ac:dyDescent="0.35">
      <c r="A26" s="44"/>
      <c r="B26" s="46" t="s">
        <v>114</v>
      </c>
      <c r="C26" s="46" t="s">
        <v>112</v>
      </c>
      <c r="D26" s="29" t="s">
        <v>6</v>
      </c>
      <c r="E26" s="53"/>
      <c r="F26" s="76" t="s">
        <v>9</v>
      </c>
      <c r="G26" s="77" t="s">
        <v>9</v>
      </c>
      <c r="H26" s="143"/>
    </row>
    <row r="27" spans="1:8" ht="19.5" customHeight="1" x14ac:dyDescent="0.35">
      <c r="A27" s="44"/>
      <c r="B27" s="46" t="s">
        <v>114</v>
      </c>
      <c r="C27" s="46" t="s">
        <v>113</v>
      </c>
      <c r="D27" s="29" t="s">
        <v>6</v>
      </c>
      <c r="E27" s="53"/>
      <c r="F27" s="76" t="s">
        <v>9</v>
      </c>
      <c r="G27" s="77" t="s">
        <v>9</v>
      </c>
      <c r="H27" s="143"/>
    </row>
    <row r="28" spans="1:8" ht="19.5" customHeight="1" x14ac:dyDescent="0.35">
      <c r="A28" s="44"/>
      <c r="B28" s="46" t="s">
        <v>115</v>
      </c>
      <c r="C28" s="46" t="s">
        <v>98</v>
      </c>
      <c r="D28" s="29" t="s">
        <v>6</v>
      </c>
      <c r="E28" s="53"/>
      <c r="F28" s="76" t="s">
        <v>9</v>
      </c>
      <c r="G28" s="77" t="s">
        <v>9</v>
      </c>
      <c r="H28" s="143"/>
    </row>
    <row r="29" spans="1:8" ht="19.5" customHeight="1" x14ac:dyDescent="0.35">
      <c r="A29" s="44">
        <v>2</v>
      </c>
      <c r="B29" s="216" t="s">
        <v>116</v>
      </c>
      <c r="C29" s="216"/>
      <c r="D29" s="29" t="s">
        <v>37</v>
      </c>
      <c r="E29" s="137">
        <f>Sheet1!A6</f>
        <v>0</v>
      </c>
      <c r="F29" s="76" t="s">
        <v>9</v>
      </c>
      <c r="G29" s="77" t="s">
        <v>9</v>
      </c>
      <c r="H29" s="143"/>
    </row>
    <row r="30" spans="1:8" ht="19.5" customHeight="1" x14ac:dyDescent="0.35">
      <c r="A30" s="44">
        <f>A29+1</f>
        <v>3</v>
      </c>
      <c r="B30" s="216" t="s">
        <v>117</v>
      </c>
      <c r="C30" s="216"/>
      <c r="D30" s="29" t="s">
        <v>20</v>
      </c>
      <c r="E30" s="198">
        <f>ROUND(Sheet1!A7,1)</f>
        <v>0</v>
      </c>
      <c r="F30" s="76" t="s">
        <v>9</v>
      </c>
      <c r="G30" s="77" t="s">
        <v>9</v>
      </c>
    </row>
    <row r="31" spans="1:8" ht="19.5" customHeight="1" x14ac:dyDescent="0.35">
      <c r="A31" s="44">
        <f t="shared" ref="A31:A38" si="0">A30+1</f>
        <v>4</v>
      </c>
      <c r="B31" s="216" t="s">
        <v>118</v>
      </c>
      <c r="C31" s="216"/>
      <c r="D31" s="29" t="s">
        <v>37</v>
      </c>
      <c r="E31" s="53"/>
      <c r="F31" s="76" t="s">
        <v>9</v>
      </c>
      <c r="G31" s="77" t="s">
        <v>9</v>
      </c>
    </row>
    <row r="32" spans="1:8" ht="19.5" customHeight="1" x14ac:dyDescent="0.35">
      <c r="A32" s="44">
        <f t="shared" si="0"/>
        <v>5</v>
      </c>
      <c r="B32" s="216" t="s">
        <v>149</v>
      </c>
      <c r="C32" s="216"/>
      <c r="D32" s="29" t="s">
        <v>37</v>
      </c>
      <c r="E32" s="53"/>
      <c r="F32" s="76" t="s">
        <v>9</v>
      </c>
      <c r="G32" s="77" t="s">
        <v>9</v>
      </c>
    </row>
    <row r="33" spans="1:8" ht="21.75" customHeight="1" x14ac:dyDescent="0.35">
      <c r="A33" s="44">
        <f t="shared" si="0"/>
        <v>6</v>
      </c>
      <c r="B33" s="216" t="s">
        <v>119</v>
      </c>
      <c r="C33" s="216"/>
      <c r="D33" s="29" t="s">
        <v>6</v>
      </c>
      <c r="E33" s="137">
        <f>Sheet1!A2</f>
        <v>0</v>
      </c>
      <c r="F33" s="76" t="s">
        <v>9</v>
      </c>
      <c r="G33" s="77" t="s">
        <v>9</v>
      </c>
    </row>
    <row r="34" spans="1:8" ht="19.5" customHeight="1" x14ac:dyDescent="0.35">
      <c r="A34" s="44">
        <f t="shared" si="0"/>
        <v>7</v>
      </c>
      <c r="B34" s="216" t="s">
        <v>120</v>
      </c>
      <c r="C34" s="216"/>
      <c r="D34" s="29" t="s">
        <v>20</v>
      </c>
      <c r="E34" s="198">
        <f>ROUND(Sheet1!A4,1)</f>
        <v>0</v>
      </c>
      <c r="F34" s="76" t="s">
        <v>9</v>
      </c>
      <c r="G34" s="77" t="s">
        <v>9</v>
      </c>
      <c r="H34" s="142"/>
    </row>
    <row r="35" spans="1:8" ht="19.5" customHeight="1" x14ac:dyDescent="0.35">
      <c r="A35" s="44">
        <f t="shared" si="0"/>
        <v>8</v>
      </c>
      <c r="B35" s="216" t="s">
        <v>121</v>
      </c>
      <c r="C35" s="216"/>
      <c r="D35" s="29" t="s">
        <v>20</v>
      </c>
      <c r="E35" s="55"/>
      <c r="F35" s="76" t="s">
        <v>9</v>
      </c>
      <c r="G35" s="77" t="s">
        <v>9</v>
      </c>
      <c r="H35" s="142"/>
    </row>
    <row r="36" spans="1:8" ht="19.5" customHeight="1" x14ac:dyDescent="0.35">
      <c r="A36" s="44">
        <f t="shared" si="0"/>
        <v>9</v>
      </c>
      <c r="B36" s="216" t="s">
        <v>123</v>
      </c>
      <c r="C36" s="216"/>
      <c r="D36" s="29" t="s">
        <v>37</v>
      </c>
      <c r="E36" s="53"/>
      <c r="F36" s="76" t="s">
        <v>9</v>
      </c>
      <c r="G36" s="77" t="s">
        <v>9</v>
      </c>
      <c r="H36" s="142"/>
    </row>
    <row r="37" spans="1:8" ht="19.5" customHeight="1" x14ac:dyDescent="0.35">
      <c r="A37" s="44">
        <f t="shared" si="0"/>
        <v>10</v>
      </c>
      <c r="B37" s="216" t="s">
        <v>89</v>
      </c>
      <c r="C37" s="216"/>
      <c r="D37" s="29" t="s">
        <v>6</v>
      </c>
      <c r="E37" s="137" t="str">
        <f>IF(SUM(E10:E28)&gt;0,SUM(E10:E28),"")</f>
        <v/>
      </c>
      <c r="F37" s="76" t="s">
        <v>9</v>
      </c>
      <c r="G37" s="77" t="s">
        <v>9</v>
      </c>
      <c r="H37" s="142"/>
    </row>
    <row r="38" spans="1:8" ht="19.5" customHeight="1" x14ac:dyDescent="0.35">
      <c r="A38" s="44">
        <f t="shared" si="0"/>
        <v>11</v>
      </c>
      <c r="B38" s="216" t="s">
        <v>122</v>
      </c>
      <c r="C38" s="216"/>
      <c r="D38" s="29" t="s">
        <v>6</v>
      </c>
      <c r="E38" s="137" t="str">
        <f>IF(SUM(E10:E28)&gt;0,SUM(E10:E28),"")</f>
        <v/>
      </c>
      <c r="F38" s="76" t="s">
        <v>9</v>
      </c>
      <c r="G38" s="77" t="s">
        <v>9</v>
      </c>
      <c r="H38" s="142"/>
    </row>
    <row r="39" spans="1:8" ht="19.5" customHeight="1" thickBot="1" x14ac:dyDescent="0.4">
      <c r="A39" s="80"/>
      <c r="B39" s="145"/>
      <c r="C39" s="145"/>
      <c r="D39" s="146"/>
      <c r="E39" s="132"/>
      <c r="F39" s="83"/>
      <c r="G39" s="84"/>
      <c r="H39" s="142"/>
    </row>
    <row r="40" spans="1:8" ht="21" customHeight="1" x14ac:dyDescent="0.35">
      <c r="A40" s="85"/>
      <c r="B40" s="112"/>
      <c r="C40" s="112"/>
      <c r="D40" s="86"/>
      <c r="E40" s="86"/>
      <c r="F40" s="148" t="s">
        <v>8</v>
      </c>
      <c r="G40" s="76" t="s">
        <v>9</v>
      </c>
      <c r="H40" s="142"/>
    </row>
    <row r="41" spans="1:8" ht="15" x14ac:dyDescent="0.35">
      <c r="A41" s="89" t="s">
        <v>30</v>
      </c>
      <c r="B41" s="112"/>
      <c r="C41" s="112"/>
      <c r="D41" s="86"/>
      <c r="E41" s="86"/>
      <c r="F41" s="148"/>
      <c r="G41" s="76"/>
      <c r="H41" s="142"/>
    </row>
    <row r="42" spans="1:8" ht="10.9" customHeight="1" x14ac:dyDescent="0.35">
      <c r="A42" s="85"/>
      <c r="B42" s="112"/>
      <c r="C42" s="112"/>
      <c r="D42" s="86"/>
      <c r="E42" s="86"/>
      <c r="F42" s="76"/>
      <c r="G42" s="76"/>
      <c r="H42" s="142"/>
    </row>
    <row r="43" spans="1:8" ht="12.75" customHeight="1" x14ac:dyDescent="0.2">
      <c r="A43" s="90" t="s">
        <v>33</v>
      </c>
      <c r="B43" s="217" t="s">
        <v>124</v>
      </c>
      <c r="C43" s="217"/>
      <c r="D43" s="217"/>
      <c r="E43" s="217"/>
      <c r="F43" s="217"/>
      <c r="G43" s="217"/>
    </row>
    <row r="44" spans="1:8" ht="6" customHeight="1" x14ac:dyDescent="0.2">
      <c r="A44" s="149"/>
      <c r="B44" s="121"/>
      <c r="C44" s="121"/>
      <c r="D44" s="121"/>
      <c r="E44" s="121"/>
      <c r="F44" s="121"/>
      <c r="G44" s="150"/>
    </row>
    <row r="45" spans="1:8" ht="39" customHeight="1" x14ac:dyDescent="0.2">
      <c r="A45" s="90" t="s">
        <v>33</v>
      </c>
      <c r="B45" s="214" t="s">
        <v>156</v>
      </c>
      <c r="C45" s="215"/>
      <c r="D45" s="215"/>
      <c r="E45" s="215"/>
      <c r="F45" s="215"/>
      <c r="G45" s="215"/>
    </row>
    <row r="46" spans="1:8" ht="6" customHeight="1" x14ac:dyDescent="0.2">
      <c r="A46" s="151"/>
      <c r="B46" s="152"/>
      <c r="C46" s="152"/>
      <c r="D46" s="153"/>
      <c r="E46" s="153"/>
      <c r="F46" s="93"/>
      <c r="G46" s="154"/>
    </row>
    <row r="47" spans="1:8" ht="52.5" customHeight="1" x14ac:dyDescent="0.2">
      <c r="A47" s="90" t="s">
        <v>33</v>
      </c>
      <c r="B47" s="207" t="s">
        <v>18</v>
      </c>
      <c r="C47" s="207"/>
      <c r="D47" s="207"/>
      <c r="E47" s="207"/>
      <c r="F47" s="207"/>
      <c r="G47" s="207"/>
    </row>
    <row r="48" spans="1:8" ht="6" customHeight="1" x14ac:dyDescent="0.2">
      <c r="A48" s="135"/>
      <c r="B48" s="92"/>
      <c r="C48" s="92"/>
      <c r="D48" s="155"/>
      <c r="E48" s="155"/>
      <c r="F48" s="93"/>
      <c r="G48" s="92"/>
    </row>
    <row r="49" spans="1:7" ht="80.45" customHeight="1" x14ac:dyDescent="0.2">
      <c r="A49" s="90" t="s">
        <v>33</v>
      </c>
      <c r="B49" s="207" t="s">
        <v>19</v>
      </c>
      <c r="C49" s="207"/>
      <c r="D49" s="207"/>
      <c r="E49" s="207"/>
      <c r="F49" s="207"/>
      <c r="G49" s="207"/>
    </row>
    <row r="50" spans="1:7" ht="13.15" customHeight="1" x14ac:dyDescent="0.2">
      <c r="F50" s="124" t="s">
        <v>3</v>
      </c>
      <c r="G50" s="95"/>
    </row>
    <row r="51" spans="1:7" ht="13.15" customHeight="1" x14ac:dyDescent="0.2">
      <c r="F51" s="124" t="s">
        <v>4</v>
      </c>
      <c r="G51" s="96"/>
    </row>
  </sheetData>
  <sheetProtection sheet="1" objects="1" scenarios="1" formatCells="0" formatRows="0" insertRows="0" deleteRows="0"/>
  <mergeCells count="18">
    <mergeCell ref="B32:C32"/>
    <mergeCell ref="B43:G43"/>
    <mergeCell ref="B4:G4"/>
    <mergeCell ref="B3:G3"/>
    <mergeCell ref="B5:G5"/>
    <mergeCell ref="B49:G49"/>
    <mergeCell ref="B47:G47"/>
    <mergeCell ref="B45:G45"/>
    <mergeCell ref="B9:C9"/>
    <mergeCell ref="B29:C29"/>
    <mergeCell ref="B30:C30"/>
    <mergeCell ref="B31:C31"/>
    <mergeCell ref="B33:C33"/>
    <mergeCell ref="B34:C34"/>
    <mergeCell ref="B35:C35"/>
    <mergeCell ref="B36:C36"/>
    <mergeCell ref="B37:C37"/>
    <mergeCell ref="B38:C38"/>
  </mergeCells>
  <printOptions horizontalCentered="1"/>
  <pageMargins left="0.5" right="0.5" top="0.52" bottom="0.25" header="0.5" footer="0.35"/>
  <pageSetup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J42"/>
  <sheetViews>
    <sheetView view="pageBreakPreview" zoomScaleNormal="100" zoomScaleSheetLayoutView="100" workbookViewId="0">
      <selection activeCell="D12" sqref="D12"/>
    </sheetView>
  </sheetViews>
  <sheetFormatPr defaultRowHeight="12.75" x14ac:dyDescent="0.2"/>
  <cols>
    <col min="1" max="1" width="5.7109375" style="58" customWidth="1"/>
    <col min="2" max="2" width="42.140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10" x14ac:dyDescent="0.2">
      <c r="E1" s="58"/>
      <c r="F1" s="97">
        <f>SUMMARY!F1</f>
        <v>45488</v>
      </c>
    </row>
    <row r="2" spans="1:10" x14ac:dyDescent="0.2">
      <c r="E2" s="59" t="s">
        <v>10</v>
      </c>
      <c r="F2" s="7" t="str">
        <f>SUMMARY!F2</f>
        <v>205-41-08</v>
      </c>
    </row>
    <row r="3" spans="1:10" ht="20.100000000000001" customHeight="1" x14ac:dyDescent="0.2">
      <c r="B3" s="209" t="s">
        <v>26</v>
      </c>
      <c r="C3" s="209"/>
      <c r="D3" s="209"/>
      <c r="E3" s="209"/>
      <c r="F3" s="209"/>
    </row>
    <row r="4" spans="1:10" ht="20.100000000000001" customHeight="1" x14ac:dyDescent="0.2">
      <c r="B4" s="208" t="str">
        <f>SUMMARY!C4</f>
        <v>TALLEY ROAD EXTENSION</v>
      </c>
      <c r="C4" s="208"/>
      <c r="D4" s="208"/>
      <c r="E4" s="208"/>
      <c r="F4" s="208"/>
    </row>
    <row r="5" spans="1:10" ht="20.100000000000001" customHeight="1" x14ac:dyDescent="0.2">
      <c r="B5" s="209" t="s">
        <v>11</v>
      </c>
      <c r="C5" s="209"/>
      <c r="D5" s="209"/>
      <c r="E5" s="209"/>
      <c r="F5" s="209"/>
      <c r="I5" s="125"/>
      <c r="J5" s="125"/>
    </row>
    <row r="6" spans="1:10" ht="12.75" customHeight="1" thickBot="1" x14ac:dyDescent="0.25">
      <c r="A6" s="98"/>
      <c r="B6" s="98"/>
      <c r="C6" s="98"/>
      <c r="D6" s="98"/>
      <c r="E6" s="98"/>
      <c r="F6" s="99"/>
      <c r="I6" s="61"/>
    </row>
    <row r="7" spans="1:10" ht="26.25" customHeight="1" thickBot="1" x14ac:dyDescent="0.25">
      <c r="A7" s="100" t="s">
        <v>12</v>
      </c>
      <c r="B7" s="101" t="s">
        <v>13</v>
      </c>
      <c r="C7" s="102" t="s">
        <v>2</v>
      </c>
      <c r="D7" s="65" t="s">
        <v>34</v>
      </c>
      <c r="E7" s="103" t="s">
        <v>14</v>
      </c>
      <c r="F7" s="104" t="s">
        <v>15</v>
      </c>
      <c r="I7" s="61"/>
    </row>
    <row r="8" spans="1:10" x14ac:dyDescent="0.2">
      <c r="A8" s="105"/>
      <c r="B8" s="126"/>
      <c r="C8" s="127"/>
      <c r="D8" s="185"/>
      <c r="E8" s="128"/>
      <c r="F8" s="129"/>
      <c r="I8" s="61"/>
    </row>
    <row r="9" spans="1:10" ht="18" customHeight="1" x14ac:dyDescent="0.35">
      <c r="A9" s="44">
        <f>ROW()-8</f>
        <v>1</v>
      </c>
      <c r="B9" s="28" t="s">
        <v>89</v>
      </c>
      <c r="C9" s="29" t="s">
        <v>6</v>
      </c>
      <c r="D9" s="137">
        <v>2191</v>
      </c>
      <c r="E9" s="76" t="s">
        <v>9</v>
      </c>
      <c r="F9" s="77" t="s">
        <v>9</v>
      </c>
      <c r="I9" s="61"/>
    </row>
    <row r="10" spans="1:10" ht="18" customHeight="1" x14ac:dyDescent="0.35">
      <c r="A10" s="44">
        <f t="shared" ref="A10:A19" si="0">ROW()-8</f>
        <v>2</v>
      </c>
      <c r="B10" s="28" t="s">
        <v>90</v>
      </c>
      <c r="C10" s="29" t="s">
        <v>6</v>
      </c>
      <c r="D10" s="137">
        <v>2191</v>
      </c>
      <c r="E10" s="76" t="s">
        <v>9</v>
      </c>
      <c r="F10" s="77" t="s">
        <v>9</v>
      </c>
      <c r="I10" s="61"/>
    </row>
    <row r="11" spans="1:10" ht="18" customHeight="1" x14ac:dyDescent="0.35">
      <c r="A11" s="44">
        <f t="shared" si="0"/>
        <v>3</v>
      </c>
      <c r="B11" s="28" t="s">
        <v>91</v>
      </c>
      <c r="C11" s="29" t="s">
        <v>6</v>
      </c>
      <c r="D11" s="137">
        <v>2191</v>
      </c>
      <c r="E11" s="76" t="s">
        <v>9</v>
      </c>
      <c r="F11" s="77" t="s">
        <v>9</v>
      </c>
      <c r="I11" s="61"/>
    </row>
    <row r="12" spans="1:10" ht="18" customHeight="1" x14ac:dyDescent="0.35">
      <c r="A12" s="44">
        <f t="shared" si="0"/>
        <v>4</v>
      </c>
      <c r="B12" s="28" t="s">
        <v>82</v>
      </c>
      <c r="C12" s="29" t="s">
        <v>6</v>
      </c>
      <c r="D12" s="53">
        <v>160</v>
      </c>
      <c r="E12" s="76" t="s">
        <v>9</v>
      </c>
      <c r="F12" s="77" t="s">
        <v>9</v>
      </c>
      <c r="I12" s="61"/>
    </row>
    <row r="13" spans="1:10" ht="18" customHeight="1" x14ac:dyDescent="0.35">
      <c r="A13" s="44">
        <f t="shared" si="0"/>
        <v>5</v>
      </c>
      <c r="B13" s="28" t="s">
        <v>83</v>
      </c>
      <c r="C13" s="29" t="s">
        <v>6</v>
      </c>
      <c r="D13" s="53">
        <v>2031</v>
      </c>
      <c r="E13" s="76" t="s">
        <v>9</v>
      </c>
      <c r="F13" s="77" t="s">
        <v>9</v>
      </c>
      <c r="I13" s="61"/>
    </row>
    <row r="14" spans="1:10" ht="18" customHeight="1" x14ac:dyDescent="0.35">
      <c r="A14" s="44">
        <f t="shared" si="0"/>
        <v>6</v>
      </c>
      <c r="B14" s="28" t="s">
        <v>84</v>
      </c>
      <c r="C14" s="29" t="s">
        <v>31</v>
      </c>
      <c r="D14" s="184">
        <v>1.03</v>
      </c>
      <c r="E14" s="76" t="s">
        <v>9</v>
      </c>
      <c r="F14" s="77" t="s">
        <v>9</v>
      </c>
      <c r="H14" s="60"/>
      <c r="I14" s="130"/>
    </row>
    <row r="15" spans="1:10" ht="18" customHeight="1" x14ac:dyDescent="0.35">
      <c r="A15" s="44">
        <f t="shared" si="0"/>
        <v>7</v>
      </c>
      <c r="B15" s="28" t="s">
        <v>85</v>
      </c>
      <c r="C15" s="29" t="s">
        <v>37</v>
      </c>
      <c r="D15" s="53">
        <v>3</v>
      </c>
      <c r="E15" s="76" t="s">
        <v>9</v>
      </c>
      <c r="F15" s="77" t="s">
        <v>9</v>
      </c>
      <c r="H15" s="60"/>
      <c r="I15" s="130"/>
    </row>
    <row r="16" spans="1:10" ht="18" customHeight="1" x14ac:dyDescent="0.35">
      <c r="A16" s="44">
        <f t="shared" si="0"/>
        <v>8</v>
      </c>
      <c r="B16" s="28" t="s">
        <v>86</v>
      </c>
      <c r="C16" s="29" t="s">
        <v>37</v>
      </c>
      <c r="D16" s="53">
        <v>3</v>
      </c>
      <c r="E16" s="76" t="s">
        <v>9</v>
      </c>
      <c r="F16" s="77" t="s">
        <v>9</v>
      </c>
      <c r="H16" s="60"/>
      <c r="I16" s="130"/>
    </row>
    <row r="17" spans="1:10" ht="18" customHeight="1" x14ac:dyDescent="0.35">
      <c r="A17" s="44">
        <f t="shared" si="0"/>
        <v>9</v>
      </c>
      <c r="B17" s="28" t="s">
        <v>87</v>
      </c>
      <c r="C17" s="29" t="s">
        <v>37</v>
      </c>
      <c r="D17" s="53">
        <v>4</v>
      </c>
      <c r="E17" s="76" t="s">
        <v>9</v>
      </c>
      <c r="F17" s="77" t="s">
        <v>9</v>
      </c>
      <c r="I17" s="130"/>
      <c r="J17" s="60"/>
    </row>
    <row r="18" spans="1:10" ht="18" customHeight="1" x14ac:dyDescent="0.35">
      <c r="A18" s="44">
        <f t="shared" si="0"/>
        <v>10</v>
      </c>
      <c r="B18" s="28" t="s">
        <v>88</v>
      </c>
      <c r="C18" s="29" t="s">
        <v>37</v>
      </c>
      <c r="D18" s="53">
        <v>4</v>
      </c>
      <c r="E18" s="76" t="s">
        <v>9</v>
      </c>
      <c r="F18" s="77" t="s">
        <v>9</v>
      </c>
      <c r="I18" s="61"/>
    </row>
    <row r="19" spans="1:10" ht="18" customHeight="1" x14ac:dyDescent="0.35">
      <c r="A19" s="44">
        <f t="shared" si="0"/>
        <v>11</v>
      </c>
      <c r="B19" s="28" t="s">
        <v>92</v>
      </c>
      <c r="C19" s="29" t="s">
        <v>37</v>
      </c>
      <c r="D19" s="53">
        <v>1</v>
      </c>
      <c r="E19" s="76" t="s">
        <v>9</v>
      </c>
      <c r="F19" s="77" t="s">
        <v>9</v>
      </c>
      <c r="I19" s="61"/>
    </row>
    <row r="20" spans="1:10" ht="15.75" thickBot="1" x14ac:dyDescent="0.4">
      <c r="A20" s="131"/>
      <c r="B20" s="114"/>
      <c r="C20" s="115"/>
      <c r="D20" s="147"/>
      <c r="E20" s="133"/>
      <c r="F20" s="84"/>
      <c r="I20" s="61"/>
    </row>
    <row r="21" spans="1:10" ht="18" customHeight="1" x14ac:dyDescent="0.35">
      <c r="A21" s="124"/>
      <c r="B21" s="28"/>
      <c r="C21" s="29"/>
      <c r="D21" s="29"/>
      <c r="E21" s="134" t="s">
        <v>8</v>
      </c>
      <c r="F21" s="76" t="s">
        <v>9</v>
      </c>
      <c r="I21" s="130"/>
    </row>
    <row r="22" spans="1:10" x14ac:dyDescent="0.2">
      <c r="A22" s="89" t="s">
        <v>30</v>
      </c>
      <c r="B22" s="135"/>
      <c r="I22" s="130"/>
    </row>
    <row r="23" spans="1:10" ht="10.9" customHeight="1" x14ac:dyDescent="0.2">
      <c r="A23" s="124"/>
      <c r="B23" s="135"/>
      <c r="E23" s="136"/>
      <c r="I23" s="130"/>
    </row>
    <row r="24" spans="1:10" x14ac:dyDescent="0.2">
      <c r="A24" s="90" t="s">
        <v>33</v>
      </c>
      <c r="B24" s="211" t="s">
        <v>93</v>
      </c>
      <c r="C24" s="211"/>
      <c r="D24" s="211"/>
      <c r="E24" s="218"/>
      <c r="F24" s="123"/>
      <c r="I24" s="61"/>
    </row>
    <row r="25" spans="1:10" ht="6" customHeight="1" x14ac:dyDescent="0.2">
      <c r="A25" s="90"/>
      <c r="B25" s="120"/>
      <c r="C25" s="121"/>
      <c r="D25" s="121"/>
      <c r="E25" s="122"/>
      <c r="F25" s="123"/>
      <c r="I25" s="61"/>
    </row>
    <row r="26" spans="1:10" x14ac:dyDescent="0.2">
      <c r="A26" s="90" t="s">
        <v>33</v>
      </c>
      <c r="B26" s="211" t="s">
        <v>155</v>
      </c>
      <c r="C26" s="211"/>
      <c r="D26" s="211"/>
      <c r="E26" s="218"/>
      <c r="F26" s="123"/>
      <c r="I26" s="61"/>
    </row>
    <row r="27" spans="1:10" ht="6" customHeight="1" x14ac:dyDescent="0.2">
      <c r="A27" s="90"/>
      <c r="B27" s="120"/>
      <c r="C27" s="121"/>
      <c r="D27" s="121"/>
      <c r="E27" s="122"/>
      <c r="F27" s="123"/>
      <c r="I27" s="61"/>
    </row>
    <row r="28" spans="1:10" x14ac:dyDescent="0.2">
      <c r="A28" s="90" t="s">
        <v>33</v>
      </c>
      <c r="B28" s="211" t="s">
        <v>94</v>
      </c>
      <c r="C28" s="211"/>
      <c r="D28" s="211"/>
      <c r="E28" s="218"/>
      <c r="F28" s="123"/>
      <c r="I28" s="61"/>
    </row>
    <row r="29" spans="1:10" ht="6" customHeight="1" x14ac:dyDescent="0.2">
      <c r="A29" s="90"/>
      <c r="B29" s="120"/>
      <c r="C29" s="121"/>
      <c r="D29" s="121"/>
      <c r="E29" s="122"/>
      <c r="F29" s="123"/>
      <c r="I29" s="61"/>
    </row>
    <row r="30" spans="1:10" x14ac:dyDescent="0.2">
      <c r="A30" s="90" t="s">
        <v>33</v>
      </c>
      <c r="B30" s="211" t="s">
        <v>142</v>
      </c>
      <c r="C30" s="211"/>
      <c r="D30" s="211"/>
      <c r="E30" s="218"/>
      <c r="F30" s="123"/>
      <c r="I30" s="61"/>
    </row>
    <row r="31" spans="1:10" ht="6" customHeight="1" x14ac:dyDescent="0.2">
      <c r="A31" s="90"/>
      <c r="B31" s="120"/>
      <c r="C31" s="121"/>
      <c r="D31" s="121"/>
      <c r="E31" s="122"/>
      <c r="F31" s="123"/>
      <c r="I31" s="61"/>
    </row>
    <row r="32" spans="1:10" x14ac:dyDescent="0.2">
      <c r="A32" s="90" t="s">
        <v>33</v>
      </c>
      <c r="B32" s="211" t="s">
        <v>143</v>
      </c>
      <c r="C32" s="211"/>
      <c r="D32" s="211"/>
      <c r="E32" s="218"/>
      <c r="F32" s="123"/>
      <c r="I32" s="61"/>
    </row>
    <row r="33" spans="1:9" ht="6" customHeight="1" x14ac:dyDescent="0.2">
      <c r="A33" s="90"/>
      <c r="B33" s="120"/>
      <c r="C33" s="121"/>
      <c r="D33" s="121"/>
      <c r="E33" s="122"/>
      <c r="F33" s="123"/>
      <c r="I33" s="61"/>
    </row>
    <row r="34" spans="1:9" x14ac:dyDescent="0.2">
      <c r="A34" s="90" t="s">
        <v>33</v>
      </c>
      <c r="B34" s="211" t="s">
        <v>38</v>
      </c>
      <c r="C34" s="211"/>
      <c r="D34" s="211"/>
      <c r="E34" s="218"/>
      <c r="F34" s="123"/>
      <c r="I34" s="61"/>
    </row>
    <row r="35" spans="1:9" ht="6" customHeight="1" x14ac:dyDescent="0.2">
      <c r="A35" s="90"/>
      <c r="B35" s="120"/>
      <c r="C35" s="121"/>
      <c r="D35" s="121"/>
      <c r="E35" s="122"/>
      <c r="F35" s="123"/>
      <c r="I35" s="61"/>
    </row>
    <row r="36" spans="1:9" ht="39.6" customHeight="1" x14ac:dyDescent="0.2">
      <c r="A36" s="90" t="s">
        <v>33</v>
      </c>
      <c r="B36" s="219" t="s">
        <v>156</v>
      </c>
      <c r="C36" s="219"/>
      <c r="D36" s="219"/>
      <c r="E36" s="219"/>
      <c r="F36" s="219"/>
      <c r="I36" s="61"/>
    </row>
    <row r="37" spans="1:9" ht="6" customHeight="1" x14ac:dyDescent="0.2">
      <c r="A37" s="90"/>
      <c r="B37" s="120"/>
      <c r="C37" s="121"/>
      <c r="D37" s="121"/>
      <c r="E37" s="122"/>
      <c r="F37" s="123"/>
      <c r="I37" s="61"/>
    </row>
    <row r="38" spans="1:9" ht="54.75" customHeight="1" x14ac:dyDescent="0.2">
      <c r="A38" s="90" t="s">
        <v>33</v>
      </c>
      <c r="B38" s="211" t="s">
        <v>18</v>
      </c>
      <c r="C38" s="211"/>
      <c r="D38" s="211"/>
      <c r="E38" s="211"/>
      <c r="F38" s="211"/>
      <c r="I38" s="61"/>
    </row>
    <row r="39" spans="1:9" ht="6" customHeight="1" x14ac:dyDescent="0.2">
      <c r="A39" s="90"/>
      <c r="B39" s="207"/>
      <c r="C39" s="207"/>
      <c r="D39" s="207"/>
      <c r="E39" s="207"/>
      <c r="F39" s="92"/>
      <c r="I39" s="61"/>
    </row>
    <row r="40" spans="1:9" ht="74.25" customHeight="1" x14ac:dyDescent="0.2">
      <c r="A40" s="90" t="s">
        <v>33</v>
      </c>
      <c r="B40" s="211" t="s">
        <v>19</v>
      </c>
      <c r="C40" s="211"/>
      <c r="D40" s="211"/>
      <c r="E40" s="211"/>
      <c r="F40" s="211"/>
      <c r="I40" s="61"/>
    </row>
    <row r="41" spans="1:9" ht="13.15" customHeight="1" x14ac:dyDescent="0.2">
      <c r="E41" s="124" t="s">
        <v>3</v>
      </c>
      <c r="F41" s="95"/>
      <c r="I41" s="61"/>
    </row>
    <row r="42" spans="1:9" ht="13.15" customHeight="1" x14ac:dyDescent="0.2">
      <c r="E42" s="124" t="s">
        <v>4</v>
      </c>
      <c r="F42" s="96"/>
    </row>
  </sheetData>
  <sheetProtection formatCells="0" formatRows="0" insertRows="0" deleteRows="0"/>
  <mergeCells count="13">
    <mergeCell ref="B34:E34"/>
    <mergeCell ref="B40:F40"/>
    <mergeCell ref="B3:F3"/>
    <mergeCell ref="B39:E39"/>
    <mergeCell ref="B5:F5"/>
    <mergeCell ref="B4:F4"/>
    <mergeCell ref="B24:E24"/>
    <mergeCell ref="B36:F36"/>
    <mergeCell ref="B38:F38"/>
    <mergeCell ref="B26:E26"/>
    <mergeCell ref="B28:E28"/>
    <mergeCell ref="B32:E32"/>
    <mergeCell ref="B30:E30"/>
  </mergeCells>
  <printOptions horizontalCentered="1"/>
  <pageMargins left="0.5" right="0.5" top="0.52" bottom="0.25" header="0.5" footer="0.35"/>
  <pageSetup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A1:F23"/>
  <sheetViews>
    <sheetView view="pageBreakPreview" zoomScaleNormal="100" zoomScaleSheetLayoutView="100" workbookViewId="0">
      <selection activeCell="A11" sqref="A11:XFD15"/>
    </sheetView>
  </sheetViews>
  <sheetFormatPr defaultRowHeight="12.75" x14ac:dyDescent="0.2"/>
  <cols>
    <col min="1" max="1" width="5.7109375" style="58" customWidth="1"/>
    <col min="2" max="2" width="38.8554687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6" x14ac:dyDescent="0.2">
      <c r="E1" s="58"/>
      <c r="F1" s="97">
        <f>SUMMARY!F1</f>
        <v>45488</v>
      </c>
    </row>
    <row r="2" spans="1:6" x14ac:dyDescent="0.2">
      <c r="E2" s="59" t="s">
        <v>10</v>
      </c>
      <c r="F2" s="7" t="str">
        <f>SUMMARY!F2</f>
        <v>205-41-08</v>
      </c>
    </row>
    <row r="3" spans="1:6" ht="20.100000000000001" customHeight="1" x14ac:dyDescent="0.2">
      <c r="B3" s="209" t="s">
        <v>26</v>
      </c>
      <c r="C3" s="209"/>
      <c r="D3" s="209"/>
      <c r="E3" s="209"/>
      <c r="F3" s="209"/>
    </row>
    <row r="4" spans="1:6" ht="20.100000000000001" customHeight="1" x14ac:dyDescent="0.2">
      <c r="B4" s="208" t="str">
        <f>SUMMARY!C4</f>
        <v>TALLEY ROAD EXTENSION</v>
      </c>
      <c r="C4" s="208"/>
      <c r="D4" s="208"/>
      <c r="E4" s="208"/>
      <c r="F4" s="208"/>
    </row>
    <row r="5" spans="1:6" ht="20.100000000000001" customHeight="1" x14ac:dyDescent="0.2">
      <c r="B5" s="209" t="s">
        <v>25</v>
      </c>
      <c r="C5" s="209"/>
      <c r="D5" s="209"/>
      <c r="E5" s="209"/>
      <c r="F5" s="209"/>
    </row>
    <row r="6" spans="1:6" ht="12.75" customHeight="1" thickBot="1" x14ac:dyDescent="0.25">
      <c r="A6" s="98"/>
      <c r="B6" s="98"/>
      <c r="C6" s="98"/>
      <c r="D6" s="98"/>
      <c r="E6" s="98"/>
      <c r="F6" s="99"/>
    </row>
    <row r="7" spans="1:6" ht="26.25" customHeight="1" thickBot="1" x14ac:dyDescent="0.25">
      <c r="A7" s="100" t="s">
        <v>12</v>
      </c>
      <c r="B7" s="101" t="s">
        <v>13</v>
      </c>
      <c r="C7" s="102" t="s">
        <v>2</v>
      </c>
      <c r="D7" s="65" t="s">
        <v>34</v>
      </c>
      <c r="E7" s="103" t="s">
        <v>14</v>
      </c>
      <c r="F7" s="104" t="s">
        <v>15</v>
      </c>
    </row>
    <row r="8" spans="1:6" x14ac:dyDescent="0.2">
      <c r="A8" s="105"/>
      <c r="B8" s="106"/>
      <c r="C8" s="107"/>
      <c r="D8" s="180"/>
      <c r="E8" s="108"/>
      <c r="F8" s="109"/>
    </row>
    <row r="9" spans="1:6" ht="18" customHeight="1" x14ac:dyDescent="0.35">
      <c r="A9" s="44">
        <f>ROW()-8</f>
        <v>1</v>
      </c>
      <c r="B9" s="110" t="s">
        <v>46</v>
      </c>
      <c r="C9" s="111" t="s">
        <v>7</v>
      </c>
      <c r="D9" s="75">
        <v>1</v>
      </c>
      <c r="E9" s="76" t="s">
        <v>9</v>
      </c>
      <c r="F9" s="77" t="s">
        <v>9</v>
      </c>
    </row>
    <row r="10" spans="1:6" ht="18" customHeight="1" x14ac:dyDescent="0.35">
      <c r="A10" s="44">
        <f t="shared" ref="A10" si="0">ROW()-8</f>
        <v>2</v>
      </c>
      <c r="B10" s="112" t="s">
        <v>47</v>
      </c>
      <c r="C10" s="86" t="s">
        <v>7</v>
      </c>
      <c r="D10" s="87">
        <v>1</v>
      </c>
      <c r="E10" s="76" t="s">
        <v>9</v>
      </c>
      <c r="F10" s="77" t="s">
        <v>9</v>
      </c>
    </row>
    <row r="11" spans="1:6" ht="15.75" thickBot="1" x14ac:dyDescent="0.4">
      <c r="A11" s="80"/>
      <c r="B11" s="114"/>
      <c r="C11" s="115"/>
      <c r="D11" s="147"/>
      <c r="E11" s="83"/>
      <c r="F11" s="84"/>
    </row>
    <row r="12" spans="1:6" ht="19.5" customHeight="1" x14ac:dyDescent="0.35">
      <c r="A12" s="85"/>
      <c r="B12" s="116"/>
      <c r="C12" s="112"/>
      <c r="D12" s="112"/>
      <c r="E12" s="117" t="s">
        <v>8</v>
      </c>
      <c r="F12" s="118" t="s">
        <v>9</v>
      </c>
    </row>
    <row r="13" spans="1:6" ht="12.75" customHeight="1" x14ac:dyDescent="0.2">
      <c r="A13" s="89" t="s">
        <v>30</v>
      </c>
      <c r="B13" s="116"/>
      <c r="C13" s="112"/>
      <c r="D13" s="112"/>
      <c r="E13" s="113"/>
      <c r="F13" s="119"/>
    </row>
    <row r="14" spans="1:6" ht="10.9" customHeight="1" x14ac:dyDescent="0.2">
      <c r="A14" s="85"/>
      <c r="B14" s="116"/>
      <c r="C14" s="112"/>
      <c r="D14" s="112"/>
      <c r="E14" s="113"/>
      <c r="F14" s="119"/>
    </row>
    <row r="15" spans="1:6" ht="54.75" customHeight="1" x14ac:dyDescent="0.2">
      <c r="A15" s="90" t="s">
        <v>33</v>
      </c>
      <c r="B15" s="207" t="s">
        <v>18</v>
      </c>
      <c r="C15" s="207"/>
      <c r="D15" s="207"/>
      <c r="E15" s="207"/>
      <c r="F15" s="207"/>
    </row>
    <row r="16" spans="1:6" ht="6" customHeight="1" x14ac:dyDescent="0.2">
      <c r="A16" s="90"/>
      <c r="B16" s="120"/>
      <c r="C16" s="121"/>
      <c r="D16" s="121"/>
      <c r="E16" s="122"/>
      <c r="F16" s="123"/>
    </row>
    <row r="17" spans="1:6" ht="78.75" customHeight="1" x14ac:dyDescent="0.2">
      <c r="A17" s="90" t="s">
        <v>33</v>
      </c>
      <c r="B17" s="207" t="s">
        <v>19</v>
      </c>
      <c r="C17" s="207"/>
      <c r="D17" s="207"/>
      <c r="E17" s="207"/>
      <c r="F17" s="207"/>
    </row>
    <row r="18" spans="1:6" ht="6" customHeight="1" x14ac:dyDescent="0.2">
      <c r="A18" s="90"/>
      <c r="B18" s="91"/>
      <c r="C18" s="91"/>
      <c r="D18" s="91"/>
      <c r="E18" s="91"/>
      <c r="F18" s="91"/>
    </row>
    <row r="19" spans="1:6" x14ac:dyDescent="0.2">
      <c r="A19" s="90" t="s">
        <v>33</v>
      </c>
      <c r="B19" s="210" t="s">
        <v>138</v>
      </c>
      <c r="C19" s="207"/>
      <c r="D19" s="207"/>
      <c r="E19" s="207"/>
      <c r="F19" s="207"/>
    </row>
    <row r="20" spans="1:6" x14ac:dyDescent="0.2">
      <c r="E20" s="124" t="s">
        <v>3</v>
      </c>
      <c r="F20" s="95"/>
    </row>
    <row r="21" spans="1:6" x14ac:dyDescent="0.2">
      <c r="E21" s="124" t="s">
        <v>4</v>
      </c>
      <c r="F21" s="96"/>
    </row>
    <row r="22" spans="1:6" x14ac:dyDescent="0.2">
      <c r="E22" s="124"/>
    </row>
    <row r="23" spans="1:6" x14ac:dyDescent="0.2">
      <c r="E23" s="124"/>
    </row>
  </sheetData>
  <sheetProtection sheet="1" objects="1" scenarios="1" formatCells="0" formatRows="0" insertRows="0" deleteRows="0"/>
  <mergeCells count="6">
    <mergeCell ref="B19:F19"/>
    <mergeCell ref="B3:F3"/>
    <mergeCell ref="B4:F4"/>
    <mergeCell ref="B5:F5"/>
    <mergeCell ref="B15:F15"/>
    <mergeCell ref="B17:F17"/>
  </mergeCells>
  <printOptions horizontalCentered="1"/>
  <pageMargins left="0.5" right="0.5" top="0.52" bottom="0.25" header="0.5" footer="0.35"/>
  <pageSetup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A1:I24"/>
  <sheetViews>
    <sheetView tabSelected="1" view="pageBreakPreview" zoomScaleNormal="100" zoomScaleSheetLayoutView="100" workbookViewId="0">
      <selection activeCell="B10" sqref="B10"/>
    </sheetView>
  </sheetViews>
  <sheetFormatPr defaultRowHeight="12.75" x14ac:dyDescent="0.2"/>
  <cols>
    <col min="1" max="1" width="5.7109375" style="58" customWidth="1"/>
    <col min="2" max="2" width="33.7109375" style="58"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205-41-08</v>
      </c>
    </row>
    <row r="3" spans="1:9" ht="20.100000000000001" customHeight="1" x14ac:dyDescent="0.2">
      <c r="B3" s="209" t="s">
        <v>26</v>
      </c>
      <c r="C3" s="209"/>
      <c r="D3" s="209"/>
      <c r="E3" s="209"/>
      <c r="F3" s="209"/>
      <c r="H3">
        <f>'LOT GRADING'!H3+DRAINAGE!H3+STREETS!H3</f>
        <v>2121</v>
      </c>
      <c r="I3" t="s">
        <v>147</v>
      </c>
    </row>
    <row r="4" spans="1:9" ht="20.100000000000001" customHeight="1" x14ac:dyDescent="0.25">
      <c r="B4" s="212" t="str">
        <f>SUMMARY!C4</f>
        <v>TALLEY ROAD EXTENSION</v>
      </c>
      <c r="C4" s="212"/>
      <c r="D4" s="212"/>
      <c r="E4" s="212"/>
      <c r="F4" s="212"/>
      <c r="H4">
        <f>'LOT GRADING'!H4+DRAINAGE!H4+STREETS!H4</f>
        <v>2857</v>
      </c>
      <c r="I4" t="s">
        <v>148</v>
      </c>
    </row>
    <row r="5" spans="1:9" ht="20.100000000000001" customHeight="1" x14ac:dyDescent="0.25">
      <c r="B5" s="213" t="s">
        <v>32</v>
      </c>
      <c r="C5" s="213"/>
      <c r="D5" s="213"/>
      <c r="E5" s="213"/>
      <c r="F5" s="213"/>
      <c r="H5">
        <f>H3-H4</f>
        <v>-736</v>
      </c>
      <c r="I5" t="str">
        <f>IF(H5=0,"",IF(H5&gt;0,"EXPORT","IMPORT"))</f>
        <v>IMPORT</v>
      </c>
    </row>
    <row r="6" spans="1:9" ht="12.75" customHeight="1" thickBot="1" x14ac:dyDescent="0.25"/>
    <row r="7" spans="1:9" ht="26.25" customHeight="1" thickBot="1" x14ac:dyDescent="0.25">
      <c r="A7" s="62" t="s">
        <v>12</v>
      </c>
      <c r="B7" s="63" t="s">
        <v>13</v>
      </c>
      <c r="C7" s="64" t="s">
        <v>2</v>
      </c>
      <c r="D7" s="65" t="s">
        <v>34</v>
      </c>
      <c r="E7" s="66" t="s">
        <v>14</v>
      </c>
      <c r="F7" s="67" t="s">
        <v>15</v>
      </c>
    </row>
    <row r="8" spans="1:9" x14ac:dyDescent="0.2">
      <c r="A8" s="68"/>
      <c r="B8" s="69"/>
      <c r="C8" s="70"/>
      <c r="D8" s="188"/>
      <c r="E8" s="71"/>
      <c r="F8" s="72"/>
    </row>
    <row r="9" spans="1:9" ht="20.25" customHeight="1" x14ac:dyDescent="0.35">
      <c r="A9" s="44">
        <f>ROW()-8</f>
        <v>1</v>
      </c>
      <c r="B9" s="221" t="s">
        <v>166</v>
      </c>
      <c r="C9" s="74" t="s">
        <v>1</v>
      </c>
      <c r="D9" s="200">
        <v>736</v>
      </c>
      <c r="E9" s="76" t="s">
        <v>9</v>
      </c>
      <c r="F9" s="77" t="s">
        <v>9</v>
      </c>
    </row>
    <row r="10" spans="1:9" ht="20.25" customHeight="1" x14ac:dyDescent="0.35">
      <c r="A10" s="44">
        <f t="shared" ref="A10" si="0">ROW()-8</f>
        <v>2</v>
      </c>
      <c r="B10" s="73" t="s">
        <v>125</v>
      </c>
      <c r="C10" s="79" t="s">
        <v>5</v>
      </c>
      <c r="D10" s="78">
        <v>1</v>
      </c>
      <c r="E10" s="76" t="s">
        <v>9</v>
      </c>
      <c r="F10" s="77" t="s">
        <v>9</v>
      </c>
    </row>
    <row r="11" spans="1:9" ht="15.75" thickBot="1" x14ac:dyDescent="0.4">
      <c r="A11" s="80"/>
      <c r="B11" s="81"/>
      <c r="C11" s="82"/>
      <c r="D11" s="179"/>
      <c r="E11" s="83"/>
      <c r="F11" s="84"/>
    </row>
    <row r="12" spans="1:9" ht="18.75" customHeight="1" x14ac:dyDescent="0.35">
      <c r="A12" s="85"/>
      <c r="B12" s="86"/>
      <c r="C12" s="86"/>
      <c r="D12" s="86"/>
      <c r="E12" s="88" t="s">
        <v>8</v>
      </c>
      <c r="F12" s="76" t="s">
        <v>9</v>
      </c>
    </row>
    <row r="13" spans="1:9" ht="15" x14ac:dyDescent="0.35">
      <c r="A13" s="89" t="s">
        <v>30</v>
      </c>
      <c r="B13" s="89"/>
      <c r="C13" s="89"/>
      <c r="D13" s="89"/>
      <c r="E13" s="88"/>
      <c r="F13" s="76"/>
    </row>
    <row r="14" spans="1:9" ht="10.9" customHeight="1" x14ac:dyDescent="0.35">
      <c r="A14" s="85"/>
      <c r="B14" s="73"/>
      <c r="C14" s="85"/>
      <c r="D14" s="85"/>
      <c r="E14" s="76"/>
      <c r="F14" s="76"/>
    </row>
    <row r="15" spans="1:9" x14ac:dyDescent="0.2">
      <c r="A15" s="90" t="s">
        <v>33</v>
      </c>
      <c r="B15" s="210" t="s">
        <v>144</v>
      </c>
      <c r="C15" s="207"/>
      <c r="D15" s="207"/>
      <c r="E15" s="207"/>
      <c r="F15" s="207"/>
    </row>
    <row r="16" spans="1:9" ht="6" customHeight="1" x14ac:dyDescent="0.2">
      <c r="B16" s="92"/>
      <c r="C16" s="92"/>
      <c r="D16" s="92"/>
      <c r="E16" s="93"/>
      <c r="F16" s="92"/>
    </row>
    <row r="17" spans="1:6" x14ac:dyDescent="0.2">
      <c r="A17" s="199" t="s">
        <v>33</v>
      </c>
      <c r="B17" s="210" t="s">
        <v>157</v>
      </c>
      <c r="C17" s="210"/>
      <c r="D17" s="210"/>
      <c r="E17" s="210"/>
      <c r="F17" s="210"/>
    </row>
    <row r="18" spans="1:6" ht="6" customHeight="1" x14ac:dyDescent="0.2">
      <c r="B18" s="92"/>
      <c r="C18" s="92"/>
      <c r="D18" s="92"/>
      <c r="E18" s="93"/>
      <c r="F18" s="92"/>
    </row>
    <row r="19" spans="1:6" ht="54" customHeight="1" x14ac:dyDescent="0.2">
      <c r="A19" s="90" t="s">
        <v>33</v>
      </c>
      <c r="B19" s="207" t="s">
        <v>24</v>
      </c>
      <c r="C19" s="207"/>
      <c r="D19" s="207"/>
      <c r="E19" s="207"/>
      <c r="F19" s="207"/>
    </row>
    <row r="20" spans="1:6" ht="6" customHeight="1" x14ac:dyDescent="0.2">
      <c r="B20" s="92"/>
      <c r="C20" s="92"/>
      <c r="D20" s="92"/>
      <c r="E20" s="93"/>
      <c r="F20" s="92"/>
    </row>
    <row r="21" spans="1:6" ht="95.25" customHeight="1" x14ac:dyDescent="0.2">
      <c r="A21" s="90" t="s">
        <v>33</v>
      </c>
      <c r="B21" s="207" t="s">
        <v>19</v>
      </c>
      <c r="C21" s="207"/>
      <c r="D21" s="207"/>
      <c r="E21" s="207"/>
      <c r="F21" s="207"/>
    </row>
    <row r="22" spans="1:6" x14ac:dyDescent="0.2">
      <c r="E22" s="94" t="s">
        <v>3</v>
      </c>
      <c r="F22" s="95"/>
    </row>
    <row r="23" spans="1:6" x14ac:dyDescent="0.2">
      <c r="E23" s="94" t="s">
        <v>4</v>
      </c>
      <c r="F23" s="96"/>
    </row>
    <row r="24" spans="1:6" x14ac:dyDescent="0.2">
      <c r="E24" s="58"/>
    </row>
  </sheetData>
  <sheetProtection formatCells="0" formatRows="0" insertRows="0" deleteRows="0"/>
  <mergeCells count="7">
    <mergeCell ref="B3:F3"/>
    <mergeCell ref="B5:F5"/>
    <mergeCell ref="B4:F4"/>
    <mergeCell ref="B19:F19"/>
    <mergeCell ref="B21:F21"/>
    <mergeCell ref="B15:F15"/>
    <mergeCell ref="B17:F17"/>
  </mergeCells>
  <printOptions horizontalCentered="1"/>
  <pageMargins left="0.5" right="0.5" top="0.52" bottom="0.25" header="0.5" footer="0.35"/>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zoomScale="115" zoomScaleNormal="115" workbookViewId="0">
      <selection activeCell="B9" sqref="B9"/>
    </sheetView>
  </sheetViews>
  <sheetFormatPr defaultColWidth="8.85546875" defaultRowHeight="15" x14ac:dyDescent="0.25"/>
  <cols>
    <col min="1" max="6" width="8.85546875" style="48"/>
    <col min="7" max="7" width="10.5703125" style="48" customWidth="1"/>
    <col min="8" max="9" width="8.85546875" style="48"/>
    <col min="10" max="10" width="10.5703125" style="48" customWidth="1"/>
    <col min="11" max="12" width="8.85546875" style="48"/>
    <col min="13" max="13" width="10.5703125" style="48" customWidth="1"/>
    <col min="14" max="16384" width="8.85546875" style="48"/>
  </cols>
  <sheetData>
    <row r="1" spans="1:13" x14ac:dyDescent="0.25">
      <c r="A1" s="47" t="s">
        <v>126</v>
      </c>
      <c r="B1" s="47"/>
      <c r="D1" s="48" t="s">
        <v>20</v>
      </c>
      <c r="F1" s="48" t="s">
        <v>6</v>
      </c>
      <c r="G1" s="48" t="s">
        <v>130</v>
      </c>
      <c r="H1" s="48" t="s">
        <v>131</v>
      </c>
      <c r="J1" s="193" t="s">
        <v>127</v>
      </c>
      <c r="K1" s="194" t="s">
        <v>128</v>
      </c>
      <c r="L1" s="194" t="s">
        <v>129</v>
      </c>
      <c r="M1" s="197" t="s">
        <v>150</v>
      </c>
    </row>
    <row r="2" spans="1:13" x14ac:dyDescent="0.25">
      <c r="A2" s="47">
        <f>SUM(Table2[LF])</f>
        <v>0</v>
      </c>
      <c r="B2" s="47" t="s">
        <v>6</v>
      </c>
      <c r="D2" s="50"/>
      <c r="F2" s="49">
        <f>G2*H2</f>
        <v>0</v>
      </c>
      <c r="G2" s="50"/>
      <c r="H2" s="50"/>
      <c r="J2" s="191"/>
      <c r="K2" s="50"/>
      <c r="L2" s="50"/>
      <c r="M2" s="192">
        <f>IF(K2-L2-6&gt;0,K2-L2-6,0)</f>
        <v>0</v>
      </c>
    </row>
    <row r="3" spans="1:13" x14ac:dyDescent="0.25">
      <c r="A3" s="47" t="s">
        <v>133</v>
      </c>
      <c r="B3" s="47"/>
      <c r="D3" s="50"/>
      <c r="F3" s="49">
        <f t="shared" ref="F3:F45" si="0">G3*H3</f>
        <v>0</v>
      </c>
      <c r="G3" s="50"/>
      <c r="H3" s="50"/>
      <c r="J3" s="191"/>
      <c r="K3" s="50"/>
      <c r="L3" s="50"/>
      <c r="M3" s="192">
        <f t="shared" ref="M3:M45" si="1">IF(K3-L3-6&gt;0,K3-L3-6,0)</f>
        <v>0</v>
      </c>
    </row>
    <row r="4" spans="1:13" x14ac:dyDescent="0.25">
      <c r="A4" s="47">
        <f>SUM(Table1[VF])</f>
        <v>0</v>
      </c>
      <c r="B4" s="47" t="s">
        <v>20</v>
      </c>
      <c r="D4" s="50"/>
      <c r="F4" s="49">
        <f t="shared" si="0"/>
        <v>0</v>
      </c>
      <c r="G4" s="50"/>
      <c r="H4" s="50"/>
      <c r="J4" s="191"/>
      <c r="K4" s="50"/>
      <c r="L4" s="50"/>
      <c r="M4" s="192">
        <f t="shared" si="1"/>
        <v>0</v>
      </c>
    </row>
    <row r="5" spans="1:13" x14ac:dyDescent="0.25">
      <c r="A5" s="47" t="s">
        <v>134</v>
      </c>
      <c r="B5" s="47"/>
      <c r="D5" s="50"/>
      <c r="F5" s="49">
        <f t="shared" si="0"/>
        <v>0</v>
      </c>
      <c r="G5" s="50"/>
      <c r="H5" s="50"/>
      <c r="J5" s="191"/>
      <c r="K5" s="50"/>
      <c r="L5" s="50"/>
      <c r="M5" s="192">
        <f t="shared" si="1"/>
        <v>0</v>
      </c>
    </row>
    <row r="6" spans="1:13" x14ac:dyDescent="0.25">
      <c r="A6" s="47">
        <f>COUNTIF(Table3[out],"&gt;0")</f>
        <v>0</v>
      </c>
      <c r="B6" s="47" t="s">
        <v>7</v>
      </c>
      <c r="D6" s="50"/>
      <c r="F6" s="49">
        <f t="shared" si="0"/>
        <v>0</v>
      </c>
      <c r="G6" s="50"/>
      <c r="H6" s="50"/>
      <c r="J6" s="191"/>
      <c r="K6" s="50"/>
      <c r="L6" s="50"/>
      <c r="M6" s="192">
        <f t="shared" si="1"/>
        <v>0</v>
      </c>
    </row>
    <row r="7" spans="1:13" x14ac:dyDescent="0.25">
      <c r="A7" s="47">
        <f>SUM(Table3[Xtra])</f>
        <v>0</v>
      </c>
      <c r="B7" s="47" t="s">
        <v>135</v>
      </c>
      <c r="D7" s="50"/>
      <c r="F7" s="49">
        <f t="shared" si="0"/>
        <v>0</v>
      </c>
      <c r="G7" s="50"/>
      <c r="H7" s="50"/>
      <c r="J7" s="191"/>
      <c r="K7" s="50"/>
      <c r="L7" s="50"/>
      <c r="M7" s="192">
        <f t="shared" si="1"/>
        <v>0</v>
      </c>
    </row>
    <row r="8" spans="1:13" x14ac:dyDescent="0.25">
      <c r="D8" s="50"/>
      <c r="F8" s="49">
        <f t="shared" si="0"/>
        <v>0</v>
      </c>
      <c r="G8" s="50"/>
      <c r="H8" s="50"/>
      <c r="J8" s="191"/>
      <c r="K8" s="50"/>
      <c r="L8" s="50"/>
      <c r="M8" s="192">
        <f t="shared" si="1"/>
        <v>0</v>
      </c>
    </row>
    <row r="9" spans="1:13" x14ac:dyDescent="0.25">
      <c r="A9" s="51" t="s">
        <v>132</v>
      </c>
      <c r="B9" s="52"/>
      <c r="C9" s="56">
        <f>SUM(Table2[num])</f>
        <v>0</v>
      </c>
      <c r="D9" s="50"/>
      <c r="F9" s="49">
        <f t="shared" si="0"/>
        <v>0</v>
      </c>
      <c r="G9" s="50"/>
      <c r="H9" s="50"/>
      <c r="J9" s="191"/>
      <c r="K9" s="50"/>
      <c r="L9" s="50"/>
      <c r="M9" s="192">
        <f t="shared" si="1"/>
        <v>0</v>
      </c>
    </row>
    <row r="10" spans="1:13" x14ac:dyDescent="0.25">
      <c r="A10" s="51" t="s">
        <v>136</v>
      </c>
      <c r="B10" s="52"/>
      <c r="C10" s="56">
        <f>COUNTIF(Table1[VF],"&gt;0")</f>
        <v>0</v>
      </c>
      <c r="D10" s="50"/>
      <c r="F10" s="49">
        <f t="shared" si="0"/>
        <v>0</v>
      </c>
      <c r="G10" s="50"/>
      <c r="H10" s="50"/>
      <c r="J10" s="191"/>
      <c r="K10" s="50"/>
      <c r="L10" s="50"/>
      <c r="M10" s="192">
        <f t="shared" si="1"/>
        <v>0</v>
      </c>
    </row>
    <row r="11" spans="1:13" x14ac:dyDescent="0.25">
      <c r="A11" s="51" t="s">
        <v>137</v>
      </c>
      <c r="B11" s="52"/>
      <c r="C11" s="56">
        <f>COUNTIF(Table3[out],"&gt;0")</f>
        <v>0</v>
      </c>
      <c r="D11" s="50"/>
      <c r="F11" s="49">
        <f t="shared" si="0"/>
        <v>0</v>
      </c>
      <c r="G11" s="50"/>
      <c r="H11" s="50"/>
      <c r="J11" s="191"/>
      <c r="K11" s="50"/>
      <c r="L11" s="50"/>
      <c r="M11" s="192">
        <f t="shared" si="1"/>
        <v>0</v>
      </c>
    </row>
    <row r="12" spans="1:13" x14ac:dyDescent="0.25">
      <c r="D12" s="50"/>
      <c r="F12" s="49">
        <f t="shared" si="0"/>
        <v>0</v>
      </c>
      <c r="G12" s="50"/>
      <c r="H12" s="50"/>
      <c r="J12" s="191"/>
      <c r="K12" s="50"/>
      <c r="L12" s="50"/>
      <c r="M12" s="192">
        <f t="shared" si="1"/>
        <v>0</v>
      </c>
    </row>
    <row r="13" spans="1:13" x14ac:dyDescent="0.25">
      <c r="D13" s="50"/>
      <c r="F13" s="49">
        <f t="shared" si="0"/>
        <v>0</v>
      </c>
      <c r="G13" s="50"/>
      <c r="H13" s="50"/>
      <c r="J13" s="191"/>
      <c r="K13" s="50"/>
      <c r="L13" s="50"/>
      <c r="M13" s="192">
        <f t="shared" si="1"/>
        <v>0</v>
      </c>
    </row>
    <row r="14" spans="1:13" x14ac:dyDescent="0.25">
      <c r="D14" s="50"/>
      <c r="F14" s="49">
        <f t="shared" si="0"/>
        <v>0</v>
      </c>
      <c r="G14" s="50"/>
      <c r="H14" s="50"/>
      <c r="J14" s="191"/>
      <c r="K14" s="50"/>
      <c r="L14" s="50"/>
      <c r="M14" s="192">
        <f t="shared" si="1"/>
        <v>0</v>
      </c>
    </row>
    <row r="15" spans="1:13" x14ac:dyDescent="0.25">
      <c r="D15" s="50"/>
      <c r="F15" s="49">
        <f t="shared" si="0"/>
        <v>0</v>
      </c>
      <c r="G15" s="50"/>
      <c r="H15" s="50"/>
      <c r="J15" s="191"/>
      <c r="K15" s="50"/>
      <c r="L15" s="50"/>
      <c r="M15" s="192">
        <f t="shared" si="1"/>
        <v>0</v>
      </c>
    </row>
    <row r="16" spans="1:13" x14ac:dyDescent="0.25">
      <c r="D16" s="50"/>
      <c r="F16" s="49">
        <f t="shared" si="0"/>
        <v>0</v>
      </c>
      <c r="G16" s="50"/>
      <c r="H16" s="50"/>
      <c r="J16" s="191"/>
      <c r="K16" s="50"/>
      <c r="L16" s="50"/>
      <c r="M16" s="192">
        <f t="shared" si="1"/>
        <v>0</v>
      </c>
    </row>
    <row r="17" spans="4:13" x14ac:dyDescent="0.25">
      <c r="D17" s="50"/>
      <c r="F17" s="49">
        <f t="shared" si="0"/>
        <v>0</v>
      </c>
      <c r="G17" s="50"/>
      <c r="H17" s="50"/>
      <c r="J17" s="191"/>
      <c r="K17" s="50"/>
      <c r="L17" s="50"/>
      <c r="M17" s="192">
        <f t="shared" si="1"/>
        <v>0</v>
      </c>
    </row>
    <row r="18" spans="4:13" x14ac:dyDescent="0.25">
      <c r="D18" s="50"/>
      <c r="F18" s="49">
        <f t="shared" si="0"/>
        <v>0</v>
      </c>
      <c r="G18" s="50"/>
      <c r="H18" s="50"/>
      <c r="J18" s="191"/>
      <c r="K18" s="50"/>
      <c r="L18" s="50"/>
      <c r="M18" s="192">
        <f t="shared" si="1"/>
        <v>0</v>
      </c>
    </row>
    <row r="19" spans="4:13" x14ac:dyDescent="0.25">
      <c r="D19" s="50"/>
      <c r="F19" s="49">
        <f t="shared" si="0"/>
        <v>0</v>
      </c>
      <c r="G19" s="50"/>
      <c r="H19" s="50"/>
      <c r="J19" s="191"/>
      <c r="K19" s="50"/>
      <c r="L19" s="50"/>
      <c r="M19" s="192">
        <f t="shared" si="1"/>
        <v>0</v>
      </c>
    </row>
    <row r="20" spans="4:13" x14ac:dyDescent="0.25">
      <c r="D20" s="50"/>
      <c r="F20" s="49">
        <f t="shared" si="0"/>
        <v>0</v>
      </c>
      <c r="G20" s="50"/>
      <c r="H20" s="50"/>
      <c r="J20" s="191"/>
      <c r="K20" s="50"/>
      <c r="L20" s="50"/>
      <c r="M20" s="192">
        <f t="shared" si="1"/>
        <v>0</v>
      </c>
    </row>
    <row r="21" spans="4:13" x14ac:dyDescent="0.25">
      <c r="D21" s="50"/>
      <c r="F21" s="49">
        <f t="shared" si="0"/>
        <v>0</v>
      </c>
      <c r="G21" s="50"/>
      <c r="H21" s="50"/>
      <c r="J21" s="191"/>
      <c r="K21" s="50"/>
      <c r="L21" s="50"/>
      <c r="M21" s="192">
        <f t="shared" si="1"/>
        <v>0</v>
      </c>
    </row>
    <row r="22" spans="4:13" x14ac:dyDescent="0.25">
      <c r="D22" s="50"/>
      <c r="F22" s="49">
        <f t="shared" si="0"/>
        <v>0</v>
      </c>
      <c r="G22" s="50"/>
      <c r="H22" s="50"/>
      <c r="J22" s="191"/>
      <c r="K22" s="50"/>
      <c r="L22" s="50"/>
      <c r="M22" s="192">
        <f t="shared" si="1"/>
        <v>0</v>
      </c>
    </row>
    <row r="23" spans="4:13" x14ac:dyDescent="0.25">
      <c r="D23" s="50"/>
      <c r="F23" s="49">
        <f t="shared" si="0"/>
        <v>0</v>
      </c>
      <c r="G23" s="50"/>
      <c r="H23" s="50"/>
      <c r="J23" s="191"/>
      <c r="K23" s="50"/>
      <c r="L23" s="50"/>
      <c r="M23" s="192">
        <f t="shared" si="1"/>
        <v>0</v>
      </c>
    </row>
    <row r="24" spans="4:13" x14ac:dyDescent="0.25">
      <c r="D24" s="50"/>
      <c r="F24" s="49">
        <f t="shared" si="0"/>
        <v>0</v>
      </c>
      <c r="G24" s="50"/>
      <c r="H24" s="50"/>
      <c r="J24" s="191"/>
      <c r="K24" s="50"/>
      <c r="L24" s="50"/>
      <c r="M24" s="192">
        <f t="shared" si="1"/>
        <v>0</v>
      </c>
    </row>
    <row r="25" spans="4:13" x14ac:dyDescent="0.25">
      <c r="D25" s="50"/>
      <c r="F25" s="49">
        <f t="shared" si="0"/>
        <v>0</v>
      </c>
      <c r="G25" s="50"/>
      <c r="H25" s="50"/>
      <c r="J25" s="191"/>
      <c r="K25" s="50"/>
      <c r="L25" s="50"/>
      <c r="M25" s="192">
        <f t="shared" si="1"/>
        <v>0</v>
      </c>
    </row>
    <row r="26" spans="4:13" x14ac:dyDescent="0.25">
      <c r="D26" s="50"/>
      <c r="F26" s="49">
        <f t="shared" si="0"/>
        <v>0</v>
      </c>
      <c r="G26" s="50"/>
      <c r="H26" s="50"/>
      <c r="J26" s="191"/>
      <c r="K26" s="50"/>
      <c r="L26" s="50"/>
      <c r="M26" s="192">
        <f t="shared" si="1"/>
        <v>0</v>
      </c>
    </row>
    <row r="27" spans="4:13" x14ac:dyDescent="0.25">
      <c r="D27" s="50"/>
      <c r="F27" s="49">
        <f t="shared" si="0"/>
        <v>0</v>
      </c>
      <c r="G27" s="50"/>
      <c r="H27" s="50"/>
      <c r="J27" s="191"/>
      <c r="K27" s="50"/>
      <c r="L27" s="50"/>
      <c r="M27" s="192">
        <f t="shared" si="1"/>
        <v>0</v>
      </c>
    </row>
    <row r="28" spans="4:13" x14ac:dyDescent="0.25">
      <c r="D28" s="50"/>
      <c r="F28" s="49">
        <f t="shared" si="0"/>
        <v>0</v>
      </c>
      <c r="G28" s="50"/>
      <c r="H28" s="50"/>
      <c r="J28" s="191"/>
      <c r="K28" s="50"/>
      <c r="L28" s="50"/>
      <c r="M28" s="192">
        <f t="shared" si="1"/>
        <v>0</v>
      </c>
    </row>
    <row r="29" spans="4:13" x14ac:dyDescent="0.25">
      <c r="D29" s="50"/>
      <c r="F29" s="49">
        <f t="shared" si="0"/>
        <v>0</v>
      </c>
      <c r="G29" s="50"/>
      <c r="H29" s="50"/>
      <c r="J29" s="191"/>
      <c r="K29" s="50"/>
      <c r="L29" s="50"/>
      <c r="M29" s="192">
        <f t="shared" si="1"/>
        <v>0</v>
      </c>
    </row>
    <row r="30" spans="4:13" x14ac:dyDescent="0.25">
      <c r="D30" s="50"/>
      <c r="F30" s="49">
        <f t="shared" si="0"/>
        <v>0</v>
      </c>
      <c r="G30" s="50"/>
      <c r="H30" s="50"/>
      <c r="J30" s="191"/>
      <c r="K30" s="50"/>
      <c r="L30" s="50"/>
      <c r="M30" s="192">
        <f t="shared" si="1"/>
        <v>0</v>
      </c>
    </row>
    <row r="31" spans="4:13" x14ac:dyDescent="0.25">
      <c r="D31" s="50"/>
      <c r="F31" s="49">
        <f t="shared" si="0"/>
        <v>0</v>
      </c>
      <c r="G31" s="50"/>
      <c r="H31" s="50"/>
      <c r="J31" s="191"/>
      <c r="K31" s="50"/>
      <c r="L31" s="50"/>
      <c r="M31" s="192">
        <f t="shared" si="1"/>
        <v>0</v>
      </c>
    </row>
    <row r="32" spans="4:13" x14ac:dyDescent="0.25">
      <c r="D32" s="50"/>
      <c r="F32" s="49">
        <f t="shared" si="0"/>
        <v>0</v>
      </c>
      <c r="G32" s="50"/>
      <c r="H32" s="50"/>
      <c r="J32" s="191"/>
      <c r="K32" s="50"/>
      <c r="L32" s="50"/>
      <c r="M32" s="192">
        <f t="shared" si="1"/>
        <v>0</v>
      </c>
    </row>
    <row r="33" spans="4:13" x14ac:dyDescent="0.25">
      <c r="D33" s="50"/>
      <c r="F33" s="49">
        <f t="shared" si="0"/>
        <v>0</v>
      </c>
      <c r="G33" s="50"/>
      <c r="H33" s="50"/>
      <c r="J33" s="191"/>
      <c r="K33" s="50"/>
      <c r="L33" s="50"/>
      <c r="M33" s="192">
        <f t="shared" si="1"/>
        <v>0</v>
      </c>
    </row>
    <row r="34" spans="4:13" x14ac:dyDescent="0.25">
      <c r="D34" s="50"/>
      <c r="F34" s="49">
        <f t="shared" si="0"/>
        <v>0</v>
      </c>
      <c r="G34" s="50"/>
      <c r="H34" s="50"/>
      <c r="J34" s="191"/>
      <c r="K34" s="50"/>
      <c r="L34" s="50"/>
      <c r="M34" s="192">
        <f t="shared" si="1"/>
        <v>0</v>
      </c>
    </row>
    <row r="35" spans="4:13" x14ac:dyDescent="0.25">
      <c r="D35" s="50"/>
      <c r="F35" s="49">
        <f t="shared" si="0"/>
        <v>0</v>
      </c>
      <c r="G35" s="50"/>
      <c r="H35" s="50"/>
      <c r="J35" s="191"/>
      <c r="K35" s="50"/>
      <c r="L35" s="50"/>
      <c r="M35" s="192">
        <f t="shared" si="1"/>
        <v>0</v>
      </c>
    </row>
    <row r="36" spans="4:13" x14ac:dyDescent="0.25">
      <c r="D36" s="50"/>
      <c r="F36" s="49">
        <f t="shared" si="0"/>
        <v>0</v>
      </c>
      <c r="G36" s="50"/>
      <c r="H36" s="50"/>
      <c r="J36" s="191"/>
      <c r="K36" s="50"/>
      <c r="L36" s="50"/>
      <c r="M36" s="192">
        <f t="shared" si="1"/>
        <v>0</v>
      </c>
    </row>
    <row r="37" spans="4:13" x14ac:dyDescent="0.25">
      <c r="D37" s="50"/>
      <c r="F37" s="49">
        <f t="shared" si="0"/>
        <v>0</v>
      </c>
      <c r="G37" s="50"/>
      <c r="H37" s="50"/>
      <c r="J37" s="191"/>
      <c r="K37" s="50"/>
      <c r="L37" s="50"/>
      <c r="M37" s="192">
        <f t="shared" si="1"/>
        <v>0</v>
      </c>
    </row>
    <row r="38" spans="4:13" x14ac:dyDescent="0.25">
      <c r="D38" s="50"/>
      <c r="F38" s="49">
        <f t="shared" si="0"/>
        <v>0</v>
      </c>
      <c r="G38" s="50"/>
      <c r="H38" s="50"/>
      <c r="J38" s="191"/>
      <c r="K38" s="50"/>
      <c r="L38" s="50"/>
      <c r="M38" s="192">
        <f t="shared" si="1"/>
        <v>0</v>
      </c>
    </row>
    <row r="39" spans="4:13" x14ac:dyDescent="0.25">
      <c r="D39" s="50"/>
      <c r="F39" s="49">
        <f t="shared" si="0"/>
        <v>0</v>
      </c>
      <c r="G39" s="50"/>
      <c r="H39" s="50"/>
      <c r="J39" s="191"/>
      <c r="K39" s="50"/>
      <c r="L39" s="50"/>
      <c r="M39" s="192">
        <f t="shared" si="1"/>
        <v>0</v>
      </c>
    </row>
    <row r="40" spans="4:13" x14ac:dyDescent="0.25">
      <c r="D40" s="50"/>
      <c r="F40" s="49">
        <f t="shared" si="0"/>
        <v>0</v>
      </c>
      <c r="G40" s="50"/>
      <c r="H40" s="50"/>
      <c r="J40" s="191"/>
      <c r="K40" s="50"/>
      <c r="L40" s="50"/>
      <c r="M40" s="192">
        <f t="shared" si="1"/>
        <v>0</v>
      </c>
    </row>
    <row r="41" spans="4:13" x14ac:dyDescent="0.25">
      <c r="D41" s="50"/>
      <c r="F41" s="49">
        <f t="shared" si="0"/>
        <v>0</v>
      </c>
      <c r="G41" s="50"/>
      <c r="H41" s="50"/>
      <c r="J41" s="191"/>
      <c r="K41" s="50"/>
      <c r="L41" s="50"/>
      <c r="M41" s="192">
        <f t="shared" si="1"/>
        <v>0</v>
      </c>
    </row>
    <row r="42" spans="4:13" x14ac:dyDescent="0.25">
      <c r="D42" s="50"/>
      <c r="F42" s="49">
        <f t="shared" si="0"/>
        <v>0</v>
      </c>
      <c r="G42" s="50"/>
      <c r="H42" s="50"/>
      <c r="J42" s="191"/>
      <c r="K42" s="50"/>
      <c r="L42" s="50"/>
      <c r="M42" s="192">
        <f t="shared" si="1"/>
        <v>0</v>
      </c>
    </row>
    <row r="43" spans="4:13" x14ac:dyDescent="0.25">
      <c r="D43" s="50"/>
      <c r="F43" s="49">
        <f t="shared" si="0"/>
        <v>0</v>
      </c>
      <c r="G43" s="50"/>
      <c r="H43" s="50"/>
      <c r="J43" s="191"/>
      <c r="K43" s="50"/>
      <c r="L43" s="50"/>
      <c r="M43" s="192">
        <f t="shared" si="1"/>
        <v>0</v>
      </c>
    </row>
    <row r="44" spans="4:13" x14ac:dyDescent="0.25">
      <c r="D44" s="50"/>
      <c r="F44" s="49">
        <f t="shared" si="0"/>
        <v>0</v>
      </c>
      <c r="G44" s="50"/>
      <c r="H44" s="50"/>
      <c r="J44" s="191"/>
      <c r="K44" s="50"/>
      <c r="L44" s="50"/>
      <c r="M44" s="192">
        <f t="shared" si="1"/>
        <v>0</v>
      </c>
    </row>
    <row r="45" spans="4:13" x14ac:dyDescent="0.25">
      <c r="D45" s="189"/>
      <c r="F45" s="190">
        <f t="shared" si="0"/>
        <v>0</v>
      </c>
      <c r="G45" s="189"/>
      <c r="H45" s="189"/>
      <c r="J45" s="195"/>
      <c r="K45" s="189"/>
      <c r="L45" s="189"/>
      <c r="M45" s="196">
        <f t="shared" si="1"/>
        <v>0</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LOT GRADING</vt:lpstr>
      <vt:lpstr>DRAINAGE</vt:lpstr>
      <vt:lpstr>STREETS</vt:lpstr>
      <vt:lpstr>SEWER</vt:lpstr>
      <vt:lpstr>WATER</vt:lpstr>
      <vt:lpstr>TPDES</vt:lpstr>
      <vt:lpstr>MISC. IMPROVEMENTS</vt:lpstr>
      <vt:lpstr>Sheet1</vt:lpstr>
      <vt:lpstr>DRAINAGE!Print_Area</vt:lpstr>
      <vt:lpstr>'LOT GRADING'!Print_Area</vt:lpstr>
      <vt:lpstr>'MISC. IMPROVEMENTS'!Print_Area</vt:lpstr>
      <vt:lpstr>SEWER!Print_Area</vt:lpstr>
      <vt:lpstr>STREETS!Print_Area</vt:lpstr>
      <vt:lpstr>SUMMARY!Print_Area</vt:lpstr>
      <vt:lpstr>TPDES!Print_Area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Gordon Koenig</cp:lastModifiedBy>
  <cp:lastPrinted>2022-06-14T15:26:40Z</cp:lastPrinted>
  <dcterms:created xsi:type="dcterms:W3CDTF">2009-02-11T21:40:13Z</dcterms:created>
  <dcterms:modified xsi:type="dcterms:W3CDTF">2024-07-15T21:19:19Z</dcterms:modified>
</cp:coreProperties>
</file>