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N:\_Projects\337 - Lennar\130 - Parkside South Unit 1\Construction Admin\Bidding\Addendum 3\"/>
    </mc:Choice>
  </mc:AlternateContent>
  <xr:revisionPtr revIDLastSave="0" documentId="13_ncr:1_{8D7AD47D-EA96-471B-90DA-2915FF7DCBB2}" xr6:coauthVersionLast="47" xr6:coauthVersionMax="47" xr10:uidLastSave="{00000000-0000-0000-0000-000000000000}"/>
  <bookViews>
    <workbookView xWindow="57480" yWindow="-120" windowWidth="29040" windowHeight="15720" xr2:uid="{C0599CB8-1996-42E9-A979-E2863BBD26B8}"/>
  </bookViews>
  <sheets>
    <sheet name="Public Bid - Onsite &amp; Offsite" sheetId="2" r:id="rId1"/>
  </sheets>
  <definedNames>
    <definedName name="_xlnm.Print_Area" localSheetId="0">'Public Bid - Onsite &amp; Offsite'!$B$1:$G$146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5" i="2" l="1"/>
  <c r="E45" i="2"/>
  <c r="B45" i="2"/>
  <c r="B46" i="2" s="1"/>
  <c r="B47" i="2" s="1"/>
  <c r="B48" i="2" s="1"/>
  <c r="B49" i="2" s="1"/>
  <c r="B50" i="2" s="1"/>
  <c r="B51" i="2" s="1"/>
  <c r="B52" i="2" s="1"/>
  <c r="B53" i="2" s="1"/>
  <c r="B54" i="2" s="1"/>
  <c r="G54" i="2" l="1"/>
  <c r="E87" i="2"/>
  <c r="G41" i="2" l="1"/>
  <c r="G42" i="2"/>
  <c r="G43" i="2"/>
  <c r="G44" i="2"/>
  <c r="G91" i="2"/>
  <c r="G93" i="2"/>
  <c r="G94" i="2"/>
  <c r="G83" i="2"/>
  <c r="B61" i="2"/>
  <c r="B62" i="2" s="1"/>
  <c r="B63" i="2" s="1"/>
  <c r="B64" i="2" s="1"/>
  <c r="B65" i="2" s="1"/>
  <c r="B66" i="2" s="1"/>
  <c r="B67" i="2" s="1"/>
  <c r="B68" i="2" s="1"/>
  <c r="B69" i="2" s="1"/>
  <c r="B70" i="2" s="1"/>
  <c r="B71" i="2" s="1"/>
  <c r="B40" i="2"/>
  <c r="B41" i="2" s="1"/>
  <c r="B42" i="2" s="1"/>
  <c r="B43" i="2" s="1"/>
  <c r="B44" i="2" s="1"/>
  <c r="G71" i="2"/>
  <c r="G133" i="2"/>
  <c r="B123" i="2"/>
  <c r="B124" i="2" s="1"/>
  <c r="B125" i="2" s="1"/>
  <c r="G140" i="2"/>
  <c r="G139" i="2"/>
  <c r="B139" i="2"/>
  <c r="B140" i="2" s="1"/>
  <c r="G84" i="2"/>
  <c r="G81" i="2"/>
  <c r="G69" i="2"/>
  <c r="G80" i="2"/>
  <c r="G79" i="2"/>
  <c r="E103" i="2"/>
  <c r="E104" i="2"/>
  <c r="G107" i="2"/>
  <c r="G106" i="2"/>
  <c r="B78" i="2"/>
  <c r="B79" i="2" s="1"/>
  <c r="B80" i="2" s="1"/>
  <c r="B81" i="2" s="1"/>
  <c r="B82" i="2" s="1"/>
  <c r="B83" i="2" s="1"/>
  <c r="B84" i="2" s="1"/>
  <c r="B85" i="2" s="1"/>
  <c r="B86" i="2" s="1"/>
  <c r="B87" i="2" s="1"/>
  <c r="B88" i="2" s="1"/>
  <c r="B89" i="2" s="1"/>
  <c r="B90" i="2" s="1"/>
  <c r="B91" i="2" s="1"/>
  <c r="B92" i="2" s="1"/>
  <c r="B93" i="2" s="1"/>
  <c r="B94" i="2" s="1"/>
  <c r="B95" i="2" s="1"/>
  <c r="G86" i="2"/>
  <c r="G85" i="2"/>
  <c r="G89" i="2"/>
  <c r="G87" i="2"/>
  <c r="E105" i="2"/>
  <c r="E101" i="2"/>
  <c r="E102" i="2"/>
  <c r="G115" i="2"/>
  <c r="G111" i="2"/>
  <c r="E132" i="2"/>
  <c r="G123" i="2"/>
  <c r="E124" i="2"/>
  <c r="G142" i="2" l="1"/>
  <c r="F19" i="2" s="1"/>
  <c r="G19" i="2" s="1"/>
  <c r="E112" i="2"/>
  <c r="G132" i="2"/>
  <c r="G78" i="2"/>
  <c r="G92" i="2"/>
  <c r="G95" i="2"/>
  <c r="G88" i="2"/>
  <c r="G108" i="2"/>
  <c r="G64" i="2"/>
  <c r="G102" i="2" l="1"/>
  <c r="G103" i="2"/>
  <c r="G104" i="2"/>
  <c r="G124" i="2"/>
  <c r="G40" i="2"/>
  <c r="G46" i="2"/>
  <c r="G105" i="2"/>
  <c r="B105" i="2"/>
  <c r="B106" i="2" s="1"/>
  <c r="B107" i="2" s="1"/>
  <c r="B108" i="2" s="1"/>
  <c r="B109" i="2" s="1"/>
  <c r="B110" i="2" s="1"/>
  <c r="B111" i="2" s="1"/>
  <c r="B112" i="2" s="1"/>
  <c r="B113" i="2" s="1"/>
  <c r="B114" i="2" s="1"/>
  <c r="B115" i="2" s="1"/>
  <c r="B116" i="2" s="1"/>
  <c r="G122" i="2"/>
  <c r="G125" i="2"/>
  <c r="G126" i="2"/>
  <c r="G128" i="2"/>
  <c r="G130" i="2"/>
  <c r="G109" i="2"/>
  <c r="G116" i="2"/>
  <c r="G77" i="2"/>
  <c r="G90" i="2"/>
  <c r="G61" i="2"/>
  <c r="G63" i="2"/>
  <c r="G66" i="2"/>
  <c r="G67" i="2"/>
  <c r="G68" i="2"/>
  <c r="G39" i="2"/>
  <c r="G47" i="2"/>
  <c r="G48" i="2"/>
  <c r="G49" i="2"/>
  <c r="G51" i="2"/>
  <c r="G131" i="2"/>
  <c r="G129" i="2"/>
  <c r="G127" i="2"/>
  <c r="G50" i="2"/>
  <c r="G110" i="2"/>
  <c r="G135" i="2" l="1"/>
  <c r="B126" i="2"/>
  <c r="B127" i="2" s="1"/>
  <c r="B128" i="2" s="1"/>
  <c r="B129" i="2" s="1"/>
  <c r="B130" i="2" s="1"/>
  <c r="B131" i="2" s="1"/>
  <c r="B132" i="2" s="1"/>
  <c r="B133" i="2" s="1"/>
  <c r="E113" i="2" l="1"/>
  <c r="G112" i="2" l="1"/>
  <c r="E114" i="2"/>
  <c r="G114" i="2" s="1"/>
  <c r="G113" i="2"/>
  <c r="G82" i="2"/>
  <c r="G62" i="2"/>
  <c r="G65" i="2" l="1"/>
  <c r="G52" i="2"/>
  <c r="G101" i="2"/>
  <c r="G118" i="2" s="1"/>
  <c r="G97" i="2"/>
  <c r="G70" i="2"/>
  <c r="G60" i="2"/>
  <c r="G53" i="2"/>
  <c r="G73" i="2" l="1"/>
  <c r="G56" i="2"/>
  <c r="F16" i="2"/>
  <c r="G16" i="2" s="1"/>
  <c r="F18" i="2"/>
  <c r="G18" i="2" s="1"/>
  <c r="G144" i="2" l="1"/>
  <c r="G146" i="2" s="1"/>
  <c r="F14" i="2"/>
  <c r="F17" i="2"/>
  <c r="F15" i="2"/>
  <c r="G14" i="2" l="1"/>
  <c r="F20" i="2"/>
  <c r="G20" i="2" s="1"/>
  <c r="G17" i="2"/>
  <c r="G15" i="2"/>
</calcChain>
</file>

<file path=xl/sharedStrings.xml><?xml version="1.0" encoding="utf-8"?>
<sst xmlns="http://schemas.openxmlformats.org/spreadsheetml/2006/main" count="240" uniqueCount="130">
  <si>
    <t>Summary</t>
  </si>
  <si>
    <t>Subtotal</t>
  </si>
  <si>
    <t>Per Lot</t>
  </si>
  <si>
    <t>STREET IMPROVEMENTS</t>
  </si>
  <si>
    <t>Total</t>
  </si>
  <si>
    <t>Exclusions:</t>
  </si>
  <si>
    <t>Amenities</t>
  </si>
  <si>
    <t>Impact Fees</t>
  </si>
  <si>
    <t>Water Meter Set Fees</t>
  </si>
  <si>
    <t>ITEM</t>
  </si>
  <si>
    <t>DESCRIPTION</t>
  </si>
  <si>
    <t>UNIT</t>
  </si>
  <si>
    <t>EST/QTY</t>
  </si>
  <si>
    <t>$/UNIT</t>
  </si>
  <si>
    <t>AMOUNT</t>
  </si>
  <si>
    <t>CY</t>
  </si>
  <si>
    <t>AC.</t>
  </si>
  <si>
    <t>SUBTOTAL</t>
  </si>
  <si>
    <t xml:space="preserve">STREET IMPROVEMENTS </t>
  </si>
  <si>
    <t>SY</t>
  </si>
  <si>
    <t>Concrete Curb &amp; Gutter</t>
  </si>
  <si>
    <t>LF</t>
  </si>
  <si>
    <t>4' Sidewalk</t>
  </si>
  <si>
    <t>LS</t>
  </si>
  <si>
    <t>Mailbox Pad</t>
  </si>
  <si>
    <t>EA</t>
  </si>
  <si>
    <t>Standard Sanitary Manholes</t>
  </si>
  <si>
    <t>Extra Depth Manhole</t>
  </si>
  <si>
    <t>VF</t>
  </si>
  <si>
    <t>Trench Excavation Protection</t>
  </si>
  <si>
    <t>TV Inspection of Sewer Main</t>
  </si>
  <si>
    <t>Mandrel &amp; Vacuum Testing</t>
  </si>
  <si>
    <t>Fire Hydrant Assembly</t>
  </si>
  <si>
    <t>1" Single Short Water Service</t>
  </si>
  <si>
    <t>1" Single Long Water Service</t>
  </si>
  <si>
    <t>TN</t>
  </si>
  <si>
    <t>8" Gate Valve w/Box, M.J.</t>
  </si>
  <si>
    <t xml:space="preserve">CONSTRUCTION TOTAL </t>
  </si>
  <si>
    <t>NUMBER OF LOTS</t>
  </si>
  <si>
    <t>COST PER LOT</t>
  </si>
  <si>
    <t>3/4" Domestic Meter Boxes</t>
  </si>
  <si>
    <t>8" Pipe Fittings</t>
  </si>
  <si>
    <t>Revegetation</t>
  </si>
  <si>
    <t>Stabilized Construction Entrance</t>
  </si>
  <si>
    <t>Silt Fence</t>
  </si>
  <si>
    <t>Concrete Washout Pits</t>
  </si>
  <si>
    <t>Public Bid Items</t>
  </si>
  <si>
    <t>DRAINAGE IMPROVEMENTS</t>
  </si>
  <si>
    <t>Mobilization</t>
  </si>
  <si>
    <t>Sanitary Sewer Laterals &amp; Cleanouts</t>
  </si>
  <si>
    <t>The undersigned bidder declares that the only person or parties interested in this proposal as principals are those names herein, that this proposal has been prepared without collusion with any other person, firm, or corporation; that he has carefully examined the specifications and the site of the proposed work and therefore agrees that he will provide all the necessary machinery, tools, apparatus  and other means of construction, and will do all the work and furnish all the materials called for in the specifications in the manner prescribed therein and according to the requirements of the Engineer as herein set forth, for the following prices. Contractor is responsible for identifying any cost items on the plans not listed on this Bid Sheet.  Contractor shall be responsible to provide prices and quantities that represents the project drawings and specifications, even if different from quantities shown below.</t>
  </si>
  <si>
    <t>BID DATE:____________________________</t>
  </si>
  <si>
    <t>BIDDER:______________________________</t>
  </si>
  <si>
    <t>Landscaping, planting, and irrigation installation</t>
  </si>
  <si>
    <t>Sitework, Street, Sewer, Water Improvements</t>
  </si>
  <si>
    <t>Clear &amp; Grub/Strip Top Soil</t>
  </si>
  <si>
    <t>Filter Dike Inlet Protection</t>
  </si>
  <si>
    <t>Rock Berm</t>
  </si>
  <si>
    <t>SANITARY SEWER IMPROVEMENTS</t>
  </si>
  <si>
    <t>WATER IMPROVEMENTS</t>
  </si>
  <si>
    <t>Bollards and Header Curb</t>
  </si>
  <si>
    <t>15' Curb Inlet</t>
  </si>
  <si>
    <t>Valley Gutter</t>
  </si>
  <si>
    <t>Mitered Headwall</t>
  </si>
  <si>
    <t>10' Curb Inlet</t>
  </si>
  <si>
    <t>2" Sch 80 PVC Conduit at Long Service Leads Per Detail WA-35</t>
  </si>
  <si>
    <t>Parkside South Unit 1</t>
  </si>
  <si>
    <t>3" Type D HMAC (Local)</t>
  </si>
  <si>
    <t>12" Flex Base (Local)</t>
  </si>
  <si>
    <t>8" Lime Stabilized Subgrade (Local)</t>
  </si>
  <si>
    <t>Street Signage &amp; Striping</t>
  </si>
  <si>
    <t>8" Polywrapped DI Water Line</t>
  </si>
  <si>
    <t>8" C909 Water Line</t>
  </si>
  <si>
    <t>Vertical Stacks</t>
  </si>
  <si>
    <t>Stubs with Cap</t>
  </si>
  <si>
    <t>6' x 2' Box Culvert</t>
  </si>
  <si>
    <t>7' x 2' Box Culvert</t>
  </si>
  <si>
    <t>15' Sidewalk Box</t>
  </si>
  <si>
    <t>20' Curb Inlet</t>
  </si>
  <si>
    <t>6' x 6'  Junction Box</t>
  </si>
  <si>
    <t xml:space="preserve">Dry Utilities - electric meters, light poles, transformers, etc. </t>
  </si>
  <si>
    <t>*</t>
  </si>
  <si>
    <t>Contractor is to perform an independent quantity take-off prior to signing the contract, to verify that the quantities given in the bid proposal are within three percent (3%) of the actual quantities required to complete the construction represented by the plans and specifications.  If any quantity is found to be in error of more than three percent (3%), the Contractor shall notify the Engineer forty-eight (48) hours prior to signing the contract.</t>
  </si>
  <si>
    <t>Bids shall include all Unit Price costs as indicated by the Contract Documents and Bid Form.  The bid price submitted by the Contractor shall be the sum of the unit prices times the estimated quantity of each item shown in the bid form.  However, the Contractor shall guarantee himself of the accuracy of the quantities shown in the bid form.  The quantities shown are estimates only and indicate only the magnitude of the project and a basis for bid comparison.  Any discrepancies in quantity or work necessary to fulfill the intent of the plans shall be included, whether a bid item is included or not.  Any work required for which a bid item is not shown shall be considered subsidiary to other work items.</t>
  </si>
  <si>
    <t xml:space="preserve">No separate payment shall be made for utility excavation. Excess material generated from excavation shall be processed and used to meet the fill requirements for the project or hauled off and disposed of by the contractor. Include costs in related bid items. </t>
  </si>
  <si>
    <t>Bidders Initials</t>
  </si>
  <si>
    <t>Date</t>
  </si>
  <si>
    <t xml:space="preserve">Includes Bid Bond, Warranty Assignments or Bonds, Per Guadalupe County, City of New Braunfels, GBRA, and SHSUD Requirements. </t>
  </si>
  <si>
    <t>Sidewalk Ramps (with backstop curb)</t>
  </si>
  <si>
    <t>MISCELLANEOUS IMPROVMENTS</t>
  </si>
  <si>
    <t>2-1/2" PVC COMM</t>
  </si>
  <si>
    <t>4" SCH - 40PVC</t>
  </si>
  <si>
    <t>Rock Rip Rap</t>
  </si>
  <si>
    <t>Trech Excavation Protection/Machine Chlorination</t>
  </si>
  <si>
    <t>Hydrostatic Testing</t>
  </si>
  <si>
    <t>2" Temporary Blow-off (with flush valve)</t>
  </si>
  <si>
    <t>MISCELLANEOUS IMPROVEMENTS</t>
  </si>
  <si>
    <t>SW3P, SITEWORK, AND DEMOLITION</t>
  </si>
  <si>
    <t>Demolish and Remove Existing Bollards and Header Curbs</t>
  </si>
  <si>
    <t>Demolition of Hammerheads from Parkside U2 (Approx 420 SY)</t>
  </si>
  <si>
    <t>8" SDR 26 D3034 (4'-8') (Includes Green/White ASTM D3034 SDR26)</t>
  </si>
  <si>
    <t>8" SDR 26 D3034 (8'-10') (Includes Green/White ASTM D3034 SDR26)</t>
  </si>
  <si>
    <t>8" SDR 26 D3034 (10'-12') (Includes Green/White ASTM D3034 SDR26)</t>
  </si>
  <si>
    <t>8" SDR 26 D3034 (12'-14') (Includes Green/White ASTM D3034 SDR26)</t>
  </si>
  <si>
    <t>8" SDR 26 D3034 (14'+) (Includes Green/White ASTM D3034 SDR26)</t>
  </si>
  <si>
    <t>12" SDR 26 D3034 (10'-12') (Includes Green/White ASTM D3034 SDR26)</t>
  </si>
  <si>
    <t>12" SDR 26 D3034 (12'-14') (Includes Green/White ASTM D3034 SDR26)</t>
  </si>
  <si>
    <t>18" Steel Split Casing (Per GBRA Casing and Spacer detail)</t>
  </si>
  <si>
    <t>Note: HMT found there to be 464 LF 8" Green, 40 LF 8" white, 42 LF 12" Green, and 40 LF 12" White</t>
  </si>
  <si>
    <t>Headwall (FW-0)</t>
  </si>
  <si>
    <t>Headwall (PW-1)</t>
  </si>
  <si>
    <t>8" HDPE (Pond Outfall)</t>
  </si>
  <si>
    <t>3'x2' Box (pond Outfall)</t>
  </si>
  <si>
    <t xml:space="preserve">4' x2' Box </t>
  </si>
  <si>
    <t xml:space="preserve">3' x 2' Box </t>
  </si>
  <si>
    <t>Concrete Rip Rap</t>
  </si>
  <si>
    <t xml:space="preserve">SY </t>
  </si>
  <si>
    <t>Excavation (Streets)</t>
  </si>
  <si>
    <t>Embankment (Streets)</t>
  </si>
  <si>
    <t>Exacavation (Residential Lots)</t>
  </si>
  <si>
    <t>Embankment (Residential Lots)</t>
  </si>
  <si>
    <t>Excavation (Drainage Lots)</t>
  </si>
  <si>
    <t>Embankment (Drainage Lots)</t>
  </si>
  <si>
    <t>5'x2' Brick Plug</t>
  </si>
  <si>
    <t>Construction Staking will be performed at developers cost.  HMT will provide control staking.</t>
  </si>
  <si>
    <t>Demolish Existing Onsite Structures</t>
  </si>
  <si>
    <t>Thursday April 23, 2026</t>
  </si>
  <si>
    <t>4' x 3' Box Culvert</t>
  </si>
  <si>
    <t>Soil Import for Fill</t>
  </si>
  <si>
    <t>4" Pilot Channel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</si>
</sst>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F800]dddd\,\ mmmm\ dd\,\ yyyy"/>
    <numFmt numFmtId="165" formatCode="_(&quot;$&quot;* #,##0_);_(&quot;$&quot;* \(#,##0\);_(&quot;$&quot;* &quot;-&quot;??_);_(@_)"/>
    <numFmt numFmtId="166" formatCode="#,##0.0"/>
  </numFmts>
  <fonts count="21" x14ac:knownFonts="1">
    <font>
      <sz val="11"/>
      <color theme="1"/>
      <name val="Calibri"/>
      <family val="2"/>
      <scheme val="minor"/>
    </font>
    <font>
      <sz val="11"/>
      <color theme="1"/>
      <name val="Calibri"/>
      <family val="2"/>
      <scheme val="minor"/>
    </font>
    <font>
      <b/>
      <sz val="10"/>
      <name val="Times New Roman"/>
      <family val="1"/>
    </font>
    <font>
      <b/>
      <sz val="8"/>
      <name val="Times New Roman"/>
      <family val="1"/>
    </font>
    <font>
      <sz val="12"/>
      <name val="Times New Roman"/>
      <family val="1"/>
    </font>
    <font>
      <b/>
      <sz val="18"/>
      <color theme="1"/>
      <name val="Times New Roman"/>
      <family val="1"/>
    </font>
    <font>
      <b/>
      <sz val="14"/>
      <color theme="1"/>
      <name val="Times New Roman"/>
      <family val="1"/>
    </font>
    <font>
      <b/>
      <sz val="10"/>
      <color theme="1"/>
      <name val="Times New Roman"/>
      <family val="1"/>
    </font>
    <font>
      <b/>
      <sz val="9"/>
      <color theme="1"/>
      <name val="Times New Roman"/>
      <family val="1"/>
    </font>
    <font>
      <b/>
      <sz val="8"/>
      <color theme="1"/>
      <name val="Times New Roman"/>
      <family val="1"/>
    </font>
    <font>
      <sz val="12"/>
      <color theme="1"/>
      <name val="Times New Roman"/>
      <family val="1"/>
    </font>
    <font>
      <b/>
      <sz val="12"/>
      <color theme="1"/>
      <name val="Times New Roman"/>
      <family val="1"/>
    </font>
    <font>
      <b/>
      <sz val="14"/>
      <color theme="1"/>
      <name val="Arial"/>
      <family val="2"/>
    </font>
    <font>
      <b/>
      <sz val="12"/>
      <color theme="1"/>
      <name val="Arial"/>
      <family val="2"/>
    </font>
    <font>
      <sz val="10"/>
      <color theme="1"/>
      <name val="Arial"/>
      <family val="2"/>
    </font>
    <font>
      <sz val="12"/>
      <color theme="1"/>
      <name val="Arial"/>
      <family val="2"/>
    </font>
    <font>
      <b/>
      <sz val="16"/>
      <color theme="1"/>
      <name val="Times New Roman"/>
      <family val="1"/>
    </font>
    <font>
      <sz val="10"/>
      <name val="Arial"/>
      <family val="2"/>
    </font>
    <font>
      <b/>
      <sz val="10"/>
      <name val="Arial"/>
      <family val="2"/>
    </font>
    <font>
      <sz val="10"/>
      <name val="Arial"/>
      <family val="2"/>
    </font>
    <font>
      <sz val="11"/>
      <color rgb="FFFF0000"/>
      <name val="Calibri"/>
      <family val="2"/>
      <scheme val="minor"/>
    </font>
  </fonts>
  <fills count="2">
    <fill>
      <patternFill patternType="none"/>
    </fill>
    <fill>
      <patternFill patternType="gray125"/>
    </fill>
  </fills>
  <borders count="17">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indexed="64"/>
      </top>
      <bottom style="medium">
        <color indexed="64"/>
      </bottom>
      <diagonal/>
    </border>
    <border>
      <left/>
      <right style="medium">
        <color auto="1"/>
      </right>
      <top style="medium">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top style="medium">
        <color auto="1"/>
      </top>
      <bottom style="hair">
        <color auto="1"/>
      </bottom>
      <diagonal/>
    </border>
    <border>
      <left style="medium">
        <color indexed="64"/>
      </left>
      <right style="medium">
        <color indexed="64"/>
      </right>
      <top style="medium">
        <color auto="1"/>
      </top>
      <bottom style="hair">
        <color auto="1"/>
      </bottom>
      <diagonal/>
    </border>
    <border>
      <left style="medium">
        <color auto="1"/>
      </left>
      <right/>
      <top/>
      <bottom/>
      <diagonal/>
    </border>
    <border>
      <left/>
      <right style="medium">
        <color indexed="64"/>
      </right>
      <top/>
      <bottom/>
      <diagonal/>
    </border>
    <border>
      <left style="hair">
        <color indexed="64"/>
      </left>
      <right/>
      <top style="hair">
        <color auto="1"/>
      </top>
      <bottom style="hair">
        <color auto="1"/>
      </bottom>
      <diagonal/>
    </border>
    <border>
      <left style="medium">
        <color indexed="64"/>
      </left>
      <right style="medium">
        <color indexed="64"/>
      </right>
      <top style="hair">
        <color auto="1"/>
      </top>
      <bottom style="hair">
        <color auto="1"/>
      </bottom>
      <diagonal/>
    </border>
    <border>
      <left/>
      <right/>
      <top/>
      <bottom style="medium">
        <color indexed="64"/>
      </bottom>
      <diagonal/>
    </border>
    <border>
      <left/>
      <right/>
      <top style="hair">
        <color indexed="64"/>
      </top>
      <bottom style="hair">
        <color indexed="64"/>
      </bottom>
      <diagonal/>
    </border>
    <border>
      <left/>
      <right/>
      <top/>
      <bottom style="hair">
        <color indexed="64"/>
      </bottom>
      <diagonal/>
    </border>
  </borders>
  <cellStyleXfs count="13">
    <xf numFmtId="0" fontId="0" fillId="0" borderId="0"/>
    <xf numFmtId="44" fontId="1" fillId="0" borderId="0" applyFont="0" applyFill="0" applyBorder="0" applyAlignment="0" applyProtection="0"/>
    <xf numFmtId="9" fontId="1" fillId="0" borderId="0" applyFont="0" applyFill="0" applyBorder="0" applyAlignment="0" applyProtection="0"/>
    <xf numFmtId="0" fontId="17" fillId="0" borderId="0"/>
    <xf numFmtId="0" fontId="1" fillId="0" borderId="0"/>
    <xf numFmtId="0" fontId="19" fillId="0" borderId="0"/>
    <xf numFmtId="0" fontId="4" fillId="0" borderId="0"/>
    <xf numFmtId="44" fontId="19" fillId="0" borderId="0" applyFont="0" applyFill="0" applyBorder="0" applyAlignment="0" applyProtection="0"/>
    <xf numFmtId="43" fontId="19" fillId="0" borderId="0" applyFont="0" applyFill="0" applyBorder="0" applyAlignment="0" applyProtection="0"/>
    <xf numFmtId="0" fontId="1" fillId="0" borderId="0"/>
    <xf numFmtId="44" fontId="19" fillId="0" borderId="0" applyFont="0" applyFill="0" applyBorder="0" applyAlignment="0" applyProtection="0"/>
    <xf numFmtId="0" fontId="1" fillId="0" borderId="0"/>
    <xf numFmtId="43" fontId="19" fillId="0" borderId="0" applyFont="0" applyFill="0" applyBorder="0" applyAlignment="0" applyProtection="0"/>
  </cellStyleXfs>
  <cellXfs count="105">
    <xf numFmtId="0" fontId="0" fillId="0" borderId="0" xfId="0"/>
    <xf numFmtId="0" fontId="5" fillId="0" borderId="0" xfId="0" applyFont="1"/>
    <xf numFmtId="2" fontId="0" fillId="0" borderId="0" xfId="0" applyNumberFormat="1"/>
    <xf numFmtId="0" fontId="6" fillId="0" borderId="0" xfId="0" applyFont="1"/>
    <xf numFmtId="164" fontId="2" fillId="0" borderId="0" xfId="0" quotePrefix="1" applyNumberFormat="1" applyFont="1" applyAlignment="1">
      <alignment horizontal="left"/>
    </xf>
    <xf numFmtId="0" fontId="7" fillId="0" borderId="0" xfId="0" applyFont="1" applyAlignment="1">
      <alignment horizontal="center" vertical="center"/>
    </xf>
    <xf numFmtId="0" fontId="16" fillId="0" borderId="0" xfId="0" applyFont="1"/>
    <xf numFmtId="0" fontId="16" fillId="0" borderId="0" xfId="0" applyFont="1" applyAlignment="1">
      <alignment vertical="top" wrapText="1"/>
    </xf>
    <xf numFmtId="0" fontId="8" fillId="0" borderId="0" xfId="0" applyFont="1" applyAlignment="1">
      <alignment vertical="top" wrapText="1"/>
    </xf>
    <xf numFmtId="2" fontId="9" fillId="0" borderId="0" xfId="0" applyNumberFormat="1" applyFont="1" applyAlignment="1">
      <alignment vertical="top" wrapText="1"/>
    </xf>
    <xf numFmtId="0" fontId="5" fillId="0" borderId="2" xfId="0" applyFont="1" applyBorder="1"/>
    <xf numFmtId="0" fontId="5" fillId="0" borderId="1" xfId="0" applyFont="1" applyBorder="1" applyAlignment="1">
      <alignment horizontal="center"/>
    </xf>
    <xf numFmtId="0" fontId="6" fillId="0" borderId="0" xfId="0" applyFont="1" applyAlignment="1">
      <alignment vertical="top" wrapText="1"/>
    </xf>
    <xf numFmtId="0" fontId="6" fillId="0" borderId="0" xfId="0" applyFont="1" applyAlignment="1">
      <alignment horizontal="left" vertical="top" wrapText="1"/>
    </xf>
    <xf numFmtId="0" fontId="10" fillId="0" borderId="0" xfId="0" applyFont="1" applyAlignment="1">
      <alignment horizontal="left" vertical="center" wrapText="1"/>
    </xf>
    <xf numFmtId="0" fontId="0" fillId="0" borderId="0" xfId="0" applyAlignment="1">
      <alignment horizontal="center"/>
    </xf>
    <xf numFmtId="0" fontId="6" fillId="0" borderId="0" xfId="0" applyFont="1" applyAlignment="1">
      <alignment horizontal="center" vertical="top" wrapText="1"/>
    </xf>
    <xf numFmtId="44" fontId="6" fillId="0" borderId="0" xfId="0" applyNumberFormat="1" applyFont="1" applyAlignment="1">
      <alignment horizontal="right" vertical="top" wrapText="1"/>
    </xf>
    <xf numFmtId="0" fontId="11" fillId="0" borderId="0" xfId="0" applyFont="1" applyAlignment="1">
      <alignment vertical="center" wrapText="1"/>
    </xf>
    <xf numFmtId="44" fontId="10" fillId="0" borderId="0" xfId="0" applyNumberFormat="1" applyFont="1" applyAlignment="1">
      <alignment horizontal="center"/>
    </xf>
    <xf numFmtId="0" fontId="9" fillId="0" borderId="0" xfId="0" applyFont="1" applyAlignment="1">
      <alignment horizontal="left" vertical="top" wrapText="1"/>
    </xf>
    <xf numFmtId="0" fontId="10" fillId="0" borderId="0" xfId="0" applyFont="1" applyAlignment="1">
      <alignment vertical="center" wrapText="1"/>
    </xf>
    <xf numFmtId="0" fontId="10" fillId="0" borderId="0" xfId="0" applyFont="1" applyAlignment="1">
      <alignment horizontal="left" vertical="top" wrapText="1"/>
    </xf>
    <xf numFmtId="0" fontId="10" fillId="0" borderId="0" xfId="0" applyFont="1" applyAlignment="1">
      <alignment horizontal="left" vertical="top"/>
    </xf>
    <xf numFmtId="44" fontId="6" fillId="0" borderId="0" xfId="0" applyNumberFormat="1" applyFont="1" applyAlignment="1">
      <alignment horizontal="left" vertical="top" wrapText="1"/>
    </xf>
    <xf numFmtId="0" fontId="3" fillId="0" borderId="0" xfId="0" applyFont="1" applyAlignment="1">
      <alignment horizontal="left" vertical="top" wrapText="1"/>
    </xf>
    <xf numFmtId="0" fontId="12" fillId="0" borderId="14" xfId="0" applyFont="1" applyBorder="1"/>
    <xf numFmtId="0" fontId="13" fillId="0" borderId="14" xfId="0" applyFont="1" applyBorder="1"/>
    <xf numFmtId="0" fontId="14" fillId="0" borderId="14" xfId="0" applyFont="1" applyBorder="1"/>
    <xf numFmtId="0" fontId="14" fillId="0" borderId="14" xfId="0" applyFont="1" applyBorder="1" applyAlignment="1">
      <alignment horizontal="center"/>
    </xf>
    <xf numFmtId="0" fontId="13" fillId="0" borderId="14" xfId="0" applyFont="1" applyBorder="1" applyAlignment="1">
      <alignment horizontal="center"/>
    </xf>
    <xf numFmtId="0" fontId="10" fillId="0" borderId="0" xfId="0" applyFont="1" applyAlignment="1">
      <alignment horizontal="center"/>
    </xf>
    <xf numFmtId="0" fontId="10" fillId="0" borderId="0" xfId="0" applyFont="1"/>
    <xf numFmtId="3" fontId="10" fillId="0" borderId="0" xfId="0" applyNumberFormat="1" applyFont="1" applyAlignment="1">
      <alignment horizontal="center"/>
    </xf>
    <xf numFmtId="44" fontId="10" fillId="0" borderId="0" xfId="0" applyNumberFormat="1" applyFont="1"/>
    <xf numFmtId="0" fontId="10" fillId="0" borderId="0" xfId="0" applyFont="1" applyAlignment="1">
      <alignment horizontal="left"/>
    </xf>
    <xf numFmtId="2" fontId="0" fillId="0" borderId="0" xfId="0" applyNumberFormat="1" applyAlignment="1">
      <alignment horizontal="right"/>
    </xf>
    <xf numFmtId="1" fontId="0" fillId="0" borderId="0" xfId="0" applyNumberFormat="1"/>
    <xf numFmtId="0" fontId="13" fillId="0" borderId="3" xfId="0" applyFont="1" applyBorder="1" applyAlignment="1">
      <alignment horizontal="center"/>
    </xf>
    <xf numFmtId="0" fontId="15" fillId="0" borderId="0" xfId="0" applyFont="1"/>
    <xf numFmtId="2" fontId="10" fillId="0" borderId="0" xfId="0" applyNumberFormat="1" applyFont="1"/>
    <xf numFmtId="0" fontId="10" fillId="0" borderId="0" xfId="0" applyFont="1" applyAlignment="1">
      <alignment horizontal="center" vertical="center"/>
    </xf>
    <xf numFmtId="0" fontId="10" fillId="0" borderId="0" xfId="0" applyFont="1" applyAlignment="1">
      <alignment vertical="center"/>
    </xf>
    <xf numFmtId="1" fontId="10" fillId="0" borderId="0" xfId="2" applyNumberFormat="1" applyFont="1" applyFill="1" applyAlignment="1" applyProtection="1">
      <alignment horizontal="center"/>
    </xf>
    <xf numFmtId="165" fontId="0" fillId="0" borderId="0" xfId="0" applyNumberFormat="1"/>
    <xf numFmtId="2" fontId="0" fillId="0" borderId="16" xfId="0" applyNumberFormat="1" applyBorder="1"/>
    <xf numFmtId="0" fontId="11" fillId="0" borderId="0" xfId="0" applyFont="1"/>
    <xf numFmtId="3" fontId="11" fillId="0" borderId="16" xfId="0" applyNumberFormat="1" applyFont="1" applyBorder="1" applyAlignment="1">
      <alignment horizontal="center"/>
    </xf>
    <xf numFmtId="44" fontId="11" fillId="0" borderId="15" xfId="0" applyNumberFormat="1" applyFont="1" applyBorder="1"/>
    <xf numFmtId="44" fontId="10" fillId="0" borderId="8" xfId="0" applyNumberFormat="1" applyFont="1" applyBorder="1" applyProtection="1">
      <protection locked="0"/>
    </xf>
    <xf numFmtId="44" fontId="10" fillId="0" borderId="9" xfId="0" applyNumberFormat="1" applyFont="1" applyBorder="1" applyProtection="1">
      <protection locked="0"/>
    </xf>
    <xf numFmtId="44" fontId="10" fillId="0" borderId="12" xfId="0" applyNumberFormat="1" applyFont="1" applyBorder="1" applyProtection="1">
      <protection locked="0"/>
    </xf>
    <xf numFmtId="44" fontId="10" fillId="0" borderId="13" xfId="0" applyNumberFormat="1" applyFont="1" applyBorder="1" applyAlignment="1" applyProtection="1">
      <alignment horizontal="center"/>
      <protection locked="0"/>
    </xf>
    <xf numFmtId="44" fontId="6" fillId="0" borderId="1" xfId="0" applyNumberFormat="1" applyFont="1" applyBorder="1" applyAlignment="1" applyProtection="1">
      <alignment horizontal="right" vertical="top" wrapText="1"/>
      <protection locked="0"/>
    </xf>
    <xf numFmtId="44" fontId="10" fillId="0" borderId="15" xfId="0" applyNumberFormat="1" applyFont="1" applyBorder="1" applyProtection="1">
      <protection locked="0"/>
    </xf>
    <xf numFmtId="44" fontId="10" fillId="0" borderId="0" xfId="0" applyNumberFormat="1" applyFont="1" applyProtection="1">
      <protection locked="0"/>
    </xf>
    <xf numFmtId="0" fontId="10" fillId="0" borderId="0" xfId="0" applyFont="1" applyAlignment="1" applyProtection="1">
      <alignment horizontal="left"/>
      <protection locked="0"/>
    </xf>
    <xf numFmtId="44" fontId="10" fillId="0" borderId="16" xfId="0" applyNumberFormat="1" applyFont="1" applyBorder="1" applyProtection="1">
      <protection locked="0"/>
    </xf>
    <xf numFmtId="0" fontId="10" fillId="0" borderId="0" xfId="0" applyFont="1" applyProtection="1">
      <protection locked="0"/>
    </xf>
    <xf numFmtId="165" fontId="10" fillId="0" borderId="0" xfId="0" applyNumberFormat="1" applyFont="1" applyProtection="1">
      <protection locked="0"/>
    </xf>
    <xf numFmtId="44" fontId="10" fillId="0" borderId="16" xfId="1" applyFont="1" applyFill="1" applyBorder="1" applyProtection="1">
      <protection locked="0"/>
    </xf>
    <xf numFmtId="44" fontId="10" fillId="0" borderId="15" xfId="1" applyFont="1" applyBorder="1" applyProtection="1">
      <protection locked="0"/>
    </xf>
    <xf numFmtId="44" fontId="10" fillId="0" borderId="0" xfId="1" applyFont="1" applyFill="1" applyBorder="1" applyAlignment="1" applyProtection="1">
      <alignment horizontal="left"/>
      <protection locked="0"/>
    </xf>
    <xf numFmtId="0" fontId="0" fillId="0" borderId="0" xfId="0" applyProtection="1">
      <protection locked="0"/>
    </xf>
    <xf numFmtId="0" fontId="11" fillId="0" borderId="0" xfId="0" applyFont="1" applyAlignment="1" applyProtection="1">
      <alignment horizontal="left"/>
      <protection locked="0"/>
    </xf>
    <xf numFmtId="44" fontId="11" fillId="0" borderId="16" xfId="0" applyNumberFormat="1" applyFont="1" applyBorder="1" applyProtection="1">
      <protection locked="0"/>
    </xf>
    <xf numFmtId="166" fontId="10" fillId="0" borderId="0" xfId="0" applyNumberFormat="1" applyFont="1" applyAlignment="1">
      <alignment horizontal="center"/>
    </xf>
    <xf numFmtId="3" fontId="0" fillId="0" borderId="0" xfId="0" applyNumberFormat="1"/>
    <xf numFmtId="0" fontId="16" fillId="0" borderId="0" xfId="0" applyFont="1" applyAlignment="1">
      <alignment horizontal="left" vertical="top" wrapText="1"/>
    </xf>
    <xf numFmtId="0" fontId="4" fillId="0" borderId="0" xfId="0" applyFont="1" applyAlignment="1">
      <alignment horizontal="left" wrapText="1"/>
    </xf>
    <xf numFmtId="0" fontId="5" fillId="0" borderId="0" xfId="0" applyFont="1" applyAlignment="1">
      <alignment horizontal="center"/>
    </xf>
    <xf numFmtId="44" fontId="10" fillId="0" borderId="0" xfId="0" applyNumberFormat="1" applyFont="1" applyAlignment="1" applyProtection="1">
      <alignment horizontal="center"/>
      <protection locked="0"/>
    </xf>
    <xf numFmtId="44" fontId="6" fillId="0" borderId="0" xfId="0" applyNumberFormat="1" applyFont="1" applyAlignment="1" applyProtection="1">
      <alignment horizontal="right" vertical="top" wrapText="1"/>
      <protection locked="0"/>
    </xf>
    <xf numFmtId="0" fontId="14" fillId="0" borderId="0" xfId="0" applyFont="1"/>
    <xf numFmtId="0" fontId="13" fillId="0" borderId="0" xfId="0" applyFont="1" applyAlignment="1">
      <alignment horizontal="center"/>
    </xf>
    <xf numFmtId="44" fontId="10" fillId="0" borderId="0" xfId="1" applyFont="1" applyFill="1" applyBorder="1" applyProtection="1">
      <protection locked="0"/>
    </xf>
    <xf numFmtId="44" fontId="11" fillId="0" borderId="0" xfId="0" applyNumberFormat="1" applyFont="1" applyProtection="1">
      <protection locked="0"/>
    </xf>
    <xf numFmtId="3" fontId="11" fillId="0" borderId="0" xfId="0" applyNumberFormat="1" applyFont="1" applyAlignment="1">
      <alignment horizontal="center"/>
    </xf>
    <xf numFmtId="44" fontId="11" fillId="0" borderId="0" xfId="0" applyNumberFormat="1" applyFont="1"/>
    <xf numFmtId="0" fontId="4" fillId="0" borderId="0" xfId="0" applyFont="1" applyAlignment="1">
      <alignment wrapText="1"/>
    </xf>
    <xf numFmtId="0" fontId="17" fillId="0" borderId="0" xfId="3"/>
    <xf numFmtId="0" fontId="19" fillId="0" borderId="0" xfId="3" applyFont="1" applyAlignment="1">
      <alignment horizontal="right" vertical="top"/>
    </xf>
    <xf numFmtId="0" fontId="18" fillId="0" borderId="0" xfId="3" applyFont="1" applyAlignment="1">
      <alignment horizontal="right"/>
    </xf>
    <xf numFmtId="0" fontId="18" fillId="0" borderId="0" xfId="3" applyFont="1" applyAlignment="1">
      <alignment horizontal="right" vertical="top"/>
    </xf>
    <xf numFmtId="0" fontId="17" fillId="0" borderId="14" xfId="3" applyBorder="1"/>
    <xf numFmtId="0" fontId="17" fillId="0" borderId="3" xfId="3" applyBorder="1"/>
    <xf numFmtId="0" fontId="20" fillId="0" borderId="0" xfId="0" applyFont="1"/>
    <xf numFmtId="0" fontId="10" fillId="0" borderId="0" xfId="0" applyFont="1" applyAlignment="1">
      <alignment wrapText="1"/>
    </xf>
    <xf numFmtId="4" fontId="10" fillId="0" borderId="0" xfId="0" applyNumberFormat="1" applyFont="1" applyAlignment="1">
      <alignment horizontal="center"/>
    </xf>
    <xf numFmtId="0" fontId="16" fillId="0" borderId="0" xfId="0" applyFont="1" applyAlignment="1">
      <alignment horizontal="left" vertical="top" wrapText="1"/>
    </xf>
    <xf numFmtId="0" fontId="10" fillId="0" borderId="10" xfId="0" applyFont="1" applyBorder="1" applyAlignment="1">
      <alignment horizontal="left" vertical="center" wrapText="1"/>
    </xf>
    <xf numFmtId="0" fontId="10" fillId="0" borderId="0" xfId="0" applyFont="1" applyAlignment="1">
      <alignment horizontal="left" vertical="center" wrapText="1"/>
    </xf>
    <xf numFmtId="0" fontId="10" fillId="0" borderId="11" xfId="0" applyFont="1" applyBorder="1" applyAlignment="1">
      <alignment horizontal="left" vertical="center" wrapText="1"/>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0" xfId="0" applyFont="1" applyAlignment="1">
      <alignment horizontal="left" vertical="top" wrapText="1"/>
    </xf>
    <xf numFmtId="0" fontId="0" fillId="0" borderId="0" xfId="0" applyAlignment="1">
      <alignment horizontal="center"/>
    </xf>
    <xf numFmtId="0" fontId="6" fillId="0" borderId="2" xfId="0" applyFont="1" applyBorder="1" applyAlignment="1">
      <alignment horizontal="right" vertical="top" wrapText="1"/>
    </xf>
    <xf numFmtId="0" fontId="6" fillId="0" borderId="3" xfId="0" applyFont="1" applyBorder="1" applyAlignment="1">
      <alignment horizontal="right" vertical="top" wrapText="1"/>
    </xf>
    <xf numFmtId="0" fontId="6" fillId="0" borderId="4" xfId="0" applyFont="1" applyBorder="1" applyAlignment="1">
      <alignment horizontal="right" vertical="top" wrapText="1"/>
    </xf>
    <xf numFmtId="44" fontId="6" fillId="0" borderId="0" xfId="0" applyNumberFormat="1" applyFont="1" applyAlignment="1">
      <alignment horizontal="center" vertical="top" wrapText="1"/>
    </xf>
  </cellXfs>
  <cellStyles count="13">
    <cellStyle name="Comma 2" xfId="12" xr:uid="{078075E4-A924-4F77-8880-38B02D4746E6}"/>
    <cellStyle name="Comma 3" xfId="8" xr:uid="{3673BF57-792B-4336-BC99-5FD97993040E}"/>
    <cellStyle name="Currency" xfId="1" builtinId="4"/>
    <cellStyle name="Currency 2" xfId="10" xr:uid="{DAB2E918-9471-45D5-A76C-2023BA03796B}"/>
    <cellStyle name="Currency 3" xfId="7" xr:uid="{BF65D395-1C34-45C3-857E-450AEDB83B50}"/>
    <cellStyle name="Normal" xfId="0" builtinId="0"/>
    <cellStyle name="Normal 2" xfId="4" xr:uid="{8E95D3F2-A854-4559-96E2-79D57E4D3C7B}"/>
    <cellStyle name="Normal 2 2" xfId="9" xr:uid="{C83928E2-039D-4D72-9AE4-59AC9F6B13F4}"/>
    <cellStyle name="Normal 2 3" xfId="11" xr:uid="{4740F64A-3B7D-4621-A6E2-7BD54709A7BF}"/>
    <cellStyle name="Normal 3" xfId="5" xr:uid="{102AEB89-B674-4C7C-9AEE-6EF3649A5065}"/>
    <cellStyle name="Normal 4" xfId="3" xr:uid="{5D402E39-D4C9-452A-AF60-0A9ADC84E3F8}"/>
    <cellStyle name="Normal 6" xfId="6" xr:uid="{953787BA-4688-4132-BBB6-B0CA4DE8223A}"/>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4B756-F1DE-43AD-BC52-8E2B4330F92D}">
  <sheetPr>
    <tabColor rgb="FF00B050"/>
  </sheetPr>
  <dimension ref="B1:S150"/>
  <sheetViews>
    <sheetView tabSelected="1" view="pageBreakPreview" topLeftCell="A77" zoomScale="80" zoomScaleNormal="80" zoomScaleSheetLayoutView="80" zoomScalePageLayoutView="60" workbookViewId="0">
      <selection activeCell="C93" sqref="C93"/>
    </sheetView>
  </sheetViews>
  <sheetFormatPr defaultRowHeight="14.4" x14ac:dyDescent="0.3"/>
  <cols>
    <col min="1" max="1" width="6" customWidth="1"/>
    <col min="2" max="2" width="7.33203125" customWidth="1"/>
    <col min="3" max="3" width="74.33203125" bestFit="1" customWidth="1"/>
    <col min="4" max="4" width="7" customWidth="1"/>
    <col min="5" max="5" width="11.88671875" customWidth="1"/>
    <col min="6" max="6" width="29.33203125" bestFit="1" customWidth="1"/>
    <col min="7" max="7" width="22.33203125" bestFit="1" customWidth="1"/>
    <col min="8" max="8" width="22.33203125" customWidth="1"/>
    <col min="9" max="9" width="12.6640625" style="2" customWidth="1"/>
    <col min="10" max="10" width="11.33203125" customWidth="1"/>
    <col min="11" max="11" width="26" customWidth="1"/>
    <col min="12" max="12" width="11.33203125" customWidth="1"/>
    <col min="13" max="13" width="4.6640625" customWidth="1"/>
    <col min="14" max="14" width="12.6640625" bestFit="1" customWidth="1"/>
    <col min="15" max="15" width="10.44140625" bestFit="1" customWidth="1"/>
  </cols>
  <sheetData>
    <row r="1" spans="2:9" ht="22.8" x14ac:dyDescent="0.4">
      <c r="C1" s="1" t="s">
        <v>46</v>
      </c>
    </row>
    <row r="2" spans="2:9" ht="22.8" x14ac:dyDescent="0.4">
      <c r="C2" s="1" t="s">
        <v>66</v>
      </c>
    </row>
    <row r="3" spans="2:9" ht="17.399999999999999" x14ac:dyDescent="0.3">
      <c r="C3" s="3" t="s">
        <v>54</v>
      </c>
    </row>
    <row r="4" spans="2:9" x14ac:dyDescent="0.3">
      <c r="C4" s="4" t="s">
        <v>126</v>
      </c>
    </row>
    <row r="5" spans="2:9" x14ac:dyDescent="0.3">
      <c r="C5" s="4"/>
    </row>
    <row r="6" spans="2:9" ht="20.399999999999999" x14ac:dyDescent="0.35">
      <c r="B6" s="5"/>
      <c r="C6" s="6" t="s">
        <v>51</v>
      </c>
      <c r="I6"/>
    </row>
    <row r="7" spans="2:9" ht="20.399999999999999" x14ac:dyDescent="0.35">
      <c r="B7" s="5"/>
      <c r="C7" s="6"/>
      <c r="I7"/>
    </row>
    <row r="8" spans="2:9" ht="20.399999999999999" x14ac:dyDescent="0.35">
      <c r="C8" s="6" t="s">
        <v>52</v>
      </c>
      <c r="I8"/>
    </row>
    <row r="9" spans="2:9" ht="20.399999999999999" x14ac:dyDescent="0.35">
      <c r="C9" s="6"/>
      <c r="I9"/>
    </row>
    <row r="10" spans="2:9" ht="201" customHeight="1" x14ac:dyDescent="0.3">
      <c r="B10" s="7"/>
      <c r="C10" s="89" t="s">
        <v>50</v>
      </c>
      <c r="D10" s="89"/>
      <c r="E10" s="89"/>
      <c r="F10" s="89"/>
      <c r="G10" s="89"/>
      <c r="H10" s="68"/>
      <c r="I10" s="7"/>
    </row>
    <row r="12" spans="2:9" ht="15" thickBot="1" x14ac:dyDescent="0.35">
      <c r="G12" s="8"/>
      <c r="H12" s="8"/>
      <c r="I12" s="9"/>
    </row>
    <row r="13" spans="2:9" ht="23.4" thickBot="1" x14ac:dyDescent="0.45">
      <c r="C13" s="93" t="s">
        <v>0</v>
      </c>
      <c r="D13" s="94"/>
      <c r="E13" s="95"/>
      <c r="F13" s="10" t="s">
        <v>1</v>
      </c>
      <c r="G13" s="11" t="s">
        <v>2</v>
      </c>
      <c r="H13" s="70"/>
      <c r="I13" s="9"/>
    </row>
    <row r="14" spans="2:9" ht="17.399999999999999" x14ac:dyDescent="0.3">
      <c r="B14" s="12"/>
      <c r="C14" s="96" t="s">
        <v>97</v>
      </c>
      <c r="D14" s="97"/>
      <c r="E14" s="98"/>
      <c r="F14" s="49">
        <f>G56</f>
        <v>0</v>
      </c>
      <c r="G14" s="50">
        <f t="shared" ref="G14:G20" si="0">F14/$G$145</f>
        <v>0</v>
      </c>
      <c r="H14" s="55"/>
      <c r="I14" s="9"/>
    </row>
    <row r="15" spans="2:9" ht="17.399999999999999" x14ac:dyDescent="0.3">
      <c r="B15" s="13"/>
      <c r="C15" s="90" t="s">
        <v>3</v>
      </c>
      <c r="D15" s="91"/>
      <c r="E15" s="92"/>
      <c r="F15" s="51">
        <f>G73</f>
        <v>0</v>
      </c>
      <c r="G15" s="52">
        <f t="shared" si="0"/>
        <v>0</v>
      </c>
      <c r="H15" s="71"/>
      <c r="I15" s="9"/>
    </row>
    <row r="16" spans="2:9" ht="17.399999999999999" x14ac:dyDescent="0.3">
      <c r="B16" s="13"/>
      <c r="C16" s="90" t="s">
        <v>47</v>
      </c>
      <c r="D16" s="91"/>
      <c r="E16" s="92"/>
      <c r="F16" s="51">
        <f>G97</f>
        <v>0</v>
      </c>
      <c r="G16" s="52">
        <f t="shared" si="0"/>
        <v>0</v>
      </c>
      <c r="H16" s="71"/>
      <c r="I16" s="9"/>
    </row>
    <row r="17" spans="2:19" ht="17.399999999999999" x14ac:dyDescent="0.3">
      <c r="B17" s="13"/>
      <c r="C17" s="90" t="s">
        <v>58</v>
      </c>
      <c r="D17" s="91"/>
      <c r="E17" s="92"/>
      <c r="F17" s="51">
        <f>G118</f>
        <v>0</v>
      </c>
      <c r="G17" s="52">
        <f t="shared" si="0"/>
        <v>0</v>
      </c>
      <c r="H17" s="71"/>
      <c r="Q17" s="100"/>
      <c r="R17" s="100"/>
      <c r="S17" s="100"/>
    </row>
    <row r="18" spans="2:19" ht="17.399999999999999" x14ac:dyDescent="0.3">
      <c r="B18" s="13"/>
      <c r="C18" s="90" t="s">
        <v>59</v>
      </c>
      <c r="D18" s="91"/>
      <c r="E18" s="92"/>
      <c r="F18" s="51">
        <f>G135</f>
        <v>0</v>
      </c>
      <c r="G18" s="52">
        <f t="shared" si="0"/>
        <v>0</v>
      </c>
      <c r="H18" s="71"/>
      <c r="Q18" s="15"/>
      <c r="R18" s="15"/>
      <c r="S18" s="15"/>
    </row>
    <row r="19" spans="2:19" ht="18" thickBot="1" x14ac:dyDescent="0.35">
      <c r="B19" s="13"/>
      <c r="C19" s="90" t="s">
        <v>89</v>
      </c>
      <c r="D19" s="91"/>
      <c r="E19" s="92"/>
      <c r="F19" s="51">
        <f>G142</f>
        <v>0</v>
      </c>
      <c r="G19" s="52">
        <f t="shared" si="0"/>
        <v>0</v>
      </c>
      <c r="H19" s="71"/>
      <c r="Q19" s="15"/>
      <c r="R19" s="15"/>
      <c r="S19" s="15"/>
    </row>
    <row r="20" spans="2:19" ht="18" thickBot="1" x14ac:dyDescent="0.35">
      <c r="B20" s="13"/>
      <c r="C20" s="101" t="s">
        <v>4</v>
      </c>
      <c r="D20" s="102"/>
      <c r="E20" s="103"/>
      <c r="F20" s="53">
        <f>SUM(F14:F19)</f>
        <v>0</v>
      </c>
      <c r="G20" s="53">
        <f t="shared" si="0"/>
        <v>0</v>
      </c>
      <c r="H20" s="72"/>
      <c r="Q20" s="15"/>
      <c r="R20" s="15"/>
      <c r="S20" s="15"/>
    </row>
    <row r="21" spans="2:19" ht="17.399999999999999" x14ac:dyDescent="0.3">
      <c r="B21" s="13"/>
      <c r="C21" s="16"/>
      <c r="D21" s="16"/>
      <c r="E21" s="16"/>
      <c r="F21" s="17"/>
      <c r="G21" s="17"/>
      <c r="H21" s="17"/>
      <c r="Q21" s="15"/>
      <c r="R21" s="15"/>
      <c r="S21" s="15"/>
    </row>
    <row r="22" spans="2:19" ht="18" thickBot="1" x14ac:dyDescent="0.35">
      <c r="B22" s="13"/>
      <c r="C22" s="18" t="s">
        <v>5</v>
      </c>
      <c r="D22" s="19"/>
      <c r="E22" s="19"/>
      <c r="F22" s="19"/>
      <c r="G22" s="20"/>
      <c r="H22" s="74"/>
      <c r="Q22" s="15"/>
      <c r="R22" s="15"/>
      <c r="S22" s="15"/>
    </row>
    <row r="23" spans="2:19" ht="17.399999999999999" x14ac:dyDescent="0.3">
      <c r="B23" s="13"/>
      <c r="C23" s="21" t="s">
        <v>80</v>
      </c>
      <c r="D23" s="19"/>
      <c r="E23" s="19"/>
      <c r="F23" s="19"/>
      <c r="G23" s="20"/>
      <c r="H23" s="20"/>
      <c r="Q23" s="15"/>
      <c r="R23" s="15"/>
      <c r="S23" s="15"/>
    </row>
    <row r="24" spans="2:19" ht="17.399999999999999" x14ac:dyDescent="0.3">
      <c r="B24" s="13"/>
      <c r="C24" s="22" t="s">
        <v>53</v>
      </c>
      <c r="D24" s="19"/>
      <c r="E24" s="19"/>
      <c r="F24" s="19"/>
      <c r="G24" s="20"/>
      <c r="H24" s="20"/>
      <c r="Q24" s="15"/>
      <c r="R24" s="15"/>
      <c r="S24" s="15"/>
    </row>
    <row r="25" spans="2:19" ht="17.399999999999999" x14ac:dyDescent="0.3">
      <c r="B25" s="13"/>
      <c r="C25" s="23" t="s">
        <v>8</v>
      </c>
      <c r="D25" s="19"/>
      <c r="E25" s="19"/>
      <c r="F25" s="19"/>
      <c r="G25" s="20"/>
      <c r="H25" s="20"/>
      <c r="Q25" s="15"/>
      <c r="R25" s="15"/>
      <c r="S25" s="15"/>
    </row>
    <row r="26" spans="2:19" ht="17.399999999999999" x14ac:dyDescent="0.3">
      <c r="B26" s="13"/>
      <c r="C26" s="22" t="s">
        <v>6</v>
      </c>
      <c r="D26" s="19"/>
      <c r="E26" s="19"/>
      <c r="F26" s="19"/>
      <c r="G26" s="20"/>
      <c r="H26" s="20"/>
      <c r="Q26" s="15"/>
      <c r="R26" s="15"/>
      <c r="S26" s="15"/>
    </row>
    <row r="27" spans="2:19" ht="17.399999999999999" x14ac:dyDescent="0.3">
      <c r="B27" s="13"/>
      <c r="C27" s="23" t="s">
        <v>7</v>
      </c>
      <c r="D27" s="13"/>
      <c r="E27" s="24"/>
      <c r="G27" s="20"/>
      <c r="H27" s="20"/>
      <c r="J27" s="24"/>
      <c r="K27" s="24"/>
      <c r="L27" s="24"/>
      <c r="M27" s="24"/>
      <c r="Q27" s="15"/>
      <c r="R27" s="15"/>
      <c r="S27" s="15"/>
    </row>
    <row r="28" spans="2:19" ht="17.399999999999999" x14ac:dyDescent="0.3">
      <c r="B28" s="13"/>
      <c r="C28" s="23" t="s">
        <v>124</v>
      </c>
      <c r="D28" s="13"/>
      <c r="E28" s="24"/>
      <c r="G28" s="20"/>
      <c r="H28" s="20"/>
      <c r="J28" s="24"/>
      <c r="K28" s="24"/>
      <c r="L28" s="24"/>
      <c r="M28" s="24"/>
      <c r="N28" s="104"/>
      <c r="O28" s="104"/>
      <c r="Q28" s="15"/>
      <c r="R28" s="15"/>
      <c r="S28" s="15"/>
    </row>
    <row r="29" spans="2:19" ht="31.95" customHeight="1" x14ac:dyDescent="0.3">
      <c r="B29" s="81" t="s">
        <v>81</v>
      </c>
      <c r="C29" s="99" t="s">
        <v>87</v>
      </c>
      <c r="D29" s="99"/>
      <c r="E29" s="99"/>
      <c r="F29" s="99"/>
      <c r="G29" s="80"/>
      <c r="H29" s="20"/>
      <c r="J29" s="24"/>
      <c r="K29" s="24"/>
      <c r="L29" s="24"/>
      <c r="M29" s="24"/>
      <c r="Q29" s="15"/>
      <c r="R29" s="15"/>
      <c r="S29" s="15"/>
    </row>
    <row r="30" spans="2:19" ht="69" customHeight="1" x14ac:dyDescent="0.3">
      <c r="B30" s="83" t="s">
        <v>81</v>
      </c>
      <c r="C30" s="99" t="s">
        <v>82</v>
      </c>
      <c r="D30" s="99"/>
      <c r="E30" s="99"/>
      <c r="F30" s="99"/>
      <c r="G30" s="80"/>
      <c r="H30" s="20"/>
      <c r="J30" s="24"/>
      <c r="K30" s="24"/>
      <c r="L30" s="24"/>
      <c r="M30" s="24"/>
      <c r="Q30" s="15"/>
      <c r="R30" s="15"/>
      <c r="S30" s="15"/>
    </row>
    <row r="31" spans="2:19" ht="98.4" customHeight="1" x14ac:dyDescent="0.3">
      <c r="B31" s="83" t="s">
        <v>81</v>
      </c>
      <c r="C31" s="99" t="s">
        <v>83</v>
      </c>
      <c r="D31" s="99"/>
      <c r="E31" s="99"/>
      <c r="F31" s="99"/>
      <c r="G31" s="80"/>
      <c r="H31" s="20"/>
      <c r="J31" s="24"/>
      <c r="K31" s="24"/>
      <c r="L31" s="24"/>
      <c r="M31" s="24"/>
      <c r="Q31" s="15"/>
      <c r="R31" s="15"/>
      <c r="S31" s="15"/>
    </row>
    <row r="32" spans="2:19" ht="35.4" customHeight="1" x14ac:dyDescent="0.3">
      <c r="B32" s="81" t="s">
        <v>81</v>
      </c>
      <c r="C32" s="99" t="s">
        <v>84</v>
      </c>
      <c r="D32" s="99"/>
      <c r="E32" s="99"/>
      <c r="F32" s="99"/>
      <c r="G32" s="80"/>
      <c r="H32" s="20"/>
      <c r="J32" s="24"/>
      <c r="K32" s="24"/>
      <c r="L32" s="24"/>
      <c r="M32" s="24"/>
      <c r="Q32" s="15"/>
      <c r="R32" s="15"/>
      <c r="S32" s="15"/>
    </row>
    <row r="33" spans="2:19" ht="18" thickBot="1" x14ac:dyDescent="0.35">
      <c r="B33" s="80"/>
      <c r="C33" s="80"/>
      <c r="D33" s="80"/>
      <c r="E33" s="80"/>
      <c r="F33" s="82" t="s">
        <v>85</v>
      </c>
      <c r="G33" s="84"/>
      <c r="H33" s="25"/>
      <c r="J33" s="24"/>
      <c r="K33" s="24"/>
      <c r="L33" s="24"/>
      <c r="M33" s="24"/>
      <c r="Q33" s="15"/>
      <c r="R33" s="15"/>
      <c r="S33" s="15"/>
    </row>
    <row r="34" spans="2:19" ht="39.75" customHeight="1" thickBot="1" x14ac:dyDescent="0.35">
      <c r="B34" s="80"/>
      <c r="C34" s="80"/>
      <c r="D34" s="80"/>
      <c r="E34" s="80"/>
      <c r="F34" s="82" t="s">
        <v>86</v>
      </c>
      <c r="G34" s="85"/>
      <c r="H34" s="69"/>
      <c r="J34" s="24"/>
      <c r="K34" s="24"/>
      <c r="L34" s="24"/>
      <c r="M34" s="24"/>
      <c r="Q34" s="15"/>
      <c r="R34" s="15"/>
      <c r="S34" s="15"/>
    </row>
    <row r="35" spans="2:19" ht="42" customHeight="1" x14ac:dyDescent="0.3">
      <c r="C35" s="79"/>
      <c r="D35" s="79"/>
      <c r="E35" s="79"/>
      <c r="F35" s="79"/>
      <c r="G35" s="79"/>
      <c r="H35" s="69"/>
      <c r="J35" s="24"/>
      <c r="K35" s="24"/>
      <c r="L35" s="24"/>
      <c r="M35" s="24"/>
      <c r="Q35" s="15"/>
      <c r="R35" s="15"/>
      <c r="S35" s="15"/>
    </row>
    <row r="36" spans="2:19" ht="33.75" customHeight="1" x14ac:dyDescent="0.3">
      <c r="C36" s="23"/>
      <c r="D36" s="13"/>
      <c r="E36" s="24"/>
      <c r="G36" s="20"/>
      <c r="H36" s="20"/>
      <c r="J36" s="24"/>
      <c r="K36" s="24"/>
      <c r="L36" s="24"/>
      <c r="M36" s="24"/>
      <c r="Q36" s="15"/>
      <c r="R36" s="15"/>
      <c r="S36" s="15"/>
    </row>
    <row r="37" spans="2:19" ht="18" thickBot="1" x14ac:dyDescent="0.35">
      <c r="B37" s="26" t="s">
        <v>97</v>
      </c>
      <c r="C37" s="27"/>
      <c r="D37" s="28"/>
      <c r="E37" s="29"/>
      <c r="F37" s="28"/>
      <c r="G37" s="28"/>
      <c r="H37" s="73"/>
    </row>
    <row r="38" spans="2:19" ht="16.2" thickBot="1" x14ac:dyDescent="0.35">
      <c r="B38" s="30" t="s">
        <v>9</v>
      </c>
      <c r="C38" s="30" t="s">
        <v>10</v>
      </c>
      <c r="D38" s="30" t="s">
        <v>11</v>
      </c>
      <c r="E38" s="30" t="s">
        <v>12</v>
      </c>
      <c r="F38" s="30" t="s">
        <v>13</v>
      </c>
      <c r="G38" s="30" t="s">
        <v>14</v>
      </c>
      <c r="H38" s="74"/>
    </row>
    <row r="39" spans="2:19" ht="27.75" customHeight="1" x14ac:dyDescent="0.3">
      <c r="B39" s="31">
        <v>1</v>
      </c>
      <c r="C39" s="32" t="s">
        <v>117</v>
      </c>
      <c r="D39" s="31" t="s">
        <v>15</v>
      </c>
      <c r="E39" s="33">
        <v>10197</v>
      </c>
      <c r="F39" s="54"/>
      <c r="G39" s="54">
        <f t="shared" ref="G39:G52" si="1">E39*F39</f>
        <v>0</v>
      </c>
      <c r="H39" s="55"/>
    </row>
    <row r="40" spans="2:19" ht="27.75" customHeight="1" x14ac:dyDescent="0.3">
      <c r="B40" s="31">
        <f>B39+1</f>
        <v>2</v>
      </c>
      <c r="C40" s="32" t="s">
        <v>118</v>
      </c>
      <c r="D40" s="31" t="s">
        <v>15</v>
      </c>
      <c r="E40" s="33">
        <v>14341</v>
      </c>
      <c r="F40" s="54"/>
      <c r="G40" s="54">
        <f>E40*F40</f>
        <v>0</v>
      </c>
      <c r="H40" s="55"/>
    </row>
    <row r="41" spans="2:19" ht="27.75" customHeight="1" x14ac:dyDescent="0.3">
      <c r="B41" s="31">
        <f t="shared" ref="B41:B54" si="2">B40+1</f>
        <v>3</v>
      </c>
      <c r="C41" s="32" t="s">
        <v>119</v>
      </c>
      <c r="D41" s="31" t="s">
        <v>15</v>
      </c>
      <c r="E41" s="33">
        <v>5084.2</v>
      </c>
      <c r="F41" s="54"/>
      <c r="G41" s="54">
        <f t="shared" ref="G41:G45" si="3">E41*F41</f>
        <v>0</v>
      </c>
      <c r="H41" s="55"/>
    </row>
    <row r="42" spans="2:19" ht="27.75" customHeight="1" x14ac:dyDescent="0.3">
      <c r="B42" s="31">
        <f t="shared" si="2"/>
        <v>4</v>
      </c>
      <c r="C42" s="32" t="s">
        <v>120</v>
      </c>
      <c r="D42" s="31" t="s">
        <v>15</v>
      </c>
      <c r="E42" s="33">
        <v>77528.5</v>
      </c>
      <c r="F42" s="54"/>
      <c r="G42" s="54">
        <f t="shared" si="3"/>
        <v>0</v>
      </c>
      <c r="H42" s="55"/>
      <c r="K42" s="55"/>
    </row>
    <row r="43" spans="2:19" ht="27.75" customHeight="1" x14ac:dyDescent="0.3">
      <c r="B43" s="31">
        <f t="shared" si="2"/>
        <v>5</v>
      </c>
      <c r="C43" s="32" t="s">
        <v>121</v>
      </c>
      <c r="D43" s="31" t="s">
        <v>15</v>
      </c>
      <c r="E43" s="33">
        <v>66665</v>
      </c>
      <c r="F43" s="54"/>
      <c r="G43" s="54">
        <f t="shared" si="3"/>
        <v>0</v>
      </c>
    </row>
    <row r="44" spans="2:19" ht="27.75" customHeight="1" x14ac:dyDescent="0.3">
      <c r="B44" s="31">
        <f t="shared" si="2"/>
        <v>6</v>
      </c>
      <c r="C44" s="32" t="s">
        <v>122</v>
      </c>
      <c r="D44" s="31" t="s">
        <v>15</v>
      </c>
      <c r="E44" s="33">
        <v>954</v>
      </c>
      <c r="F44" s="54"/>
      <c r="G44" s="54">
        <f t="shared" si="3"/>
        <v>0</v>
      </c>
      <c r="H44" s="55"/>
    </row>
    <row r="45" spans="2:19" ht="27.75" customHeight="1" x14ac:dyDescent="0.3">
      <c r="B45" s="31">
        <f t="shared" si="2"/>
        <v>7</v>
      </c>
      <c r="C45" s="32" t="s">
        <v>128</v>
      </c>
      <c r="D45" s="31" t="s">
        <v>15</v>
      </c>
      <c r="E45" s="33">
        <f>(E40+E42+E44)-(E39+E41+E43)</f>
        <v>10877.300000000003</v>
      </c>
      <c r="F45" s="54"/>
      <c r="G45" s="54">
        <f t="shared" si="3"/>
        <v>0</v>
      </c>
      <c r="H45" s="55"/>
    </row>
    <row r="46" spans="2:19" ht="27.75" customHeight="1" x14ac:dyDescent="0.3">
      <c r="B46" s="31">
        <f t="shared" si="2"/>
        <v>8</v>
      </c>
      <c r="C46" s="32" t="s">
        <v>44</v>
      </c>
      <c r="D46" s="31" t="s">
        <v>21</v>
      </c>
      <c r="E46" s="33">
        <v>6567</v>
      </c>
      <c r="F46" s="54"/>
      <c r="G46" s="54">
        <f>E46*F46</f>
        <v>0</v>
      </c>
      <c r="H46" s="55"/>
    </row>
    <row r="47" spans="2:19" ht="27.75" customHeight="1" x14ac:dyDescent="0.3">
      <c r="B47" s="31">
        <f t="shared" si="2"/>
        <v>9</v>
      </c>
      <c r="C47" s="32" t="s">
        <v>48</v>
      </c>
      <c r="D47" s="31" t="s">
        <v>23</v>
      </c>
      <c r="E47" s="33">
        <v>1</v>
      </c>
      <c r="F47" s="54"/>
      <c r="G47" s="54">
        <f t="shared" si="1"/>
        <v>0</v>
      </c>
      <c r="H47" s="55"/>
      <c r="K47" s="67"/>
    </row>
    <row r="48" spans="2:19" ht="27.75" customHeight="1" x14ac:dyDescent="0.3">
      <c r="B48" s="31">
        <f t="shared" si="2"/>
        <v>10</v>
      </c>
      <c r="C48" s="32" t="s">
        <v>43</v>
      </c>
      <c r="D48" s="31" t="s">
        <v>25</v>
      </c>
      <c r="E48" s="33">
        <v>1</v>
      </c>
      <c r="F48" s="54"/>
      <c r="G48" s="54">
        <f t="shared" si="1"/>
        <v>0</v>
      </c>
      <c r="H48" s="55"/>
    </row>
    <row r="49" spans="2:16" ht="27.75" customHeight="1" x14ac:dyDescent="0.3">
      <c r="B49" s="31">
        <f t="shared" si="2"/>
        <v>11</v>
      </c>
      <c r="C49" s="32" t="s">
        <v>45</v>
      </c>
      <c r="D49" s="31" t="s">
        <v>25</v>
      </c>
      <c r="E49" s="33">
        <v>1</v>
      </c>
      <c r="F49" s="54"/>
      <c r="G49" s="54">
        <f t="shared" si="1"/>
        <v>0</v>
      </c>
      <c r="H49" s="55"/>
    </row>
    <row r="50" spans="2:16" ht="27.75" customHeight="1" x14ac:dyDescent="0.3">
      <c r="B50" s="31">
        <f t="shared" si="2"/>
        <v>12</v>
      </c>
      <c r="C50" s="32" t="s">
        <v>56</v>
      </c>
      <c r="D50" s="31" t="s">
        <v>21</v>
      </c>
      <c r="E50" s="33">
        <v>240</v>
      </c>
      <c r="F50" s="54"/>
      <c r="G50" s="54">
        <f t="shared" si="1"/>
        <v>0</v>
      </c>
      <c r="H50" s="55"/>
      <c r="O50" s="33"/>
    </row>
    <row r="51" spans="2:16" ht="27.75" customHeight="1" x14ac:dyDescent="0.3">
      <c r="B51" s="31">
        <f t="shared" si="2"/>
        <v>13</v>
      </c>
      <c r="C51" s="32" t="s">
        <v>57</v>
      </c>
      <c r="D51" s="31" t="s">
        <v>21</v>
      </c>
      <c r="E51" s="33">
        <v>55</v>
      </c>
      <c r="F51" s="54"/>
      <c r="G51" s="54">
        <f t="shared" si="1"/>
        <v>0</v>
      </c>
      <c r="H51" s="55"/>
      <c r="O51" s="33"/>
    </row>
    <row r="52" spans="2:16" ht="27.75" customHeight="1" x14ac:dyDescent="0.3">
      <c r="B52" s="31">
        <f t="shared" si="2"/>
        <v>14</v>
      </c>
      <c r="C52" s="32" t="s">
        <v>42</v>
      </c>
      <c r="D52" s="31" t="s">
        <v>19</v>
      </c>
      <c r="E52" s="33">
        <v>66058</v>
      </c>
      <c r="F52" s="54"/>
      <c r="G52" s="54">
        <f t="shared" si="1"/>
        <v>0</v>
      </c>
      <c r="H52" s="55"/>
      <c r="O52" s="33"/>
    </row>
    <row r="53" spans="2:16" ht="27.75" customHeight="1" x14ac:dyDescent="0.3">
      <c r="B53" s="31">
        <f t="shared" si="2"/>
        <v>15</v>
      </c>
      <c r="C53" s="32" t="s">
        <v>55</v>
      </c>
      <c r="D53" s="31" t="s">
        <v>16</v>
      </c>
      <c r="E53" s="66">
        <v>41.5</v>
      </c>
      <c r="F53" s="54"/>
      <c r="G53" s="54">
        <f>E53*F53</f>
        <v>0</v>
      </c>
      <c r="H53" s="55"/>
      <c r="O53" s="33"/>
    </row>
    <row r="54" spans="2:16" ht="27.75" customHeight="1" x14ac:dyDescent="0.3">
      <c r="B54" s="31">
        <f t="shared" si="2"/>
        <v>16</v>
      </c>
      <c r="C54" s="32" t="s">
        <v>125</v>
      </c>
      <c r="D54" s="31" t="s">
        <v>23</v>
      </c>
      <c r="E54" s="88">
        <v>1</v>
      </c>
      <c r="F54" s="54"/>
      <c r="G54" s="54">
        <f>E54*F54</f>
        <v>0</v>
      </c>
      <c r="H54" s="55"/>
      <c r="O54" s="33"/>
    </row>
    <row r="55" spans="2:16" ht="27.75" customHeight="1" x14ac:dyDescent="0.3">
      <c r="B55" s="31"/>
      <c r="C55" s="32"/>
      <c r="D55" s="31"/>
      <c r="E55" s="33"/>
      <c r="F55" s="55"/>
      <c r="G55" s="55"/>
      <c r="H55" s="55"/>
      <c r="O55" s="33"/>
    </row>
    <row r="56" spans="2:16" ht="27.75" customHeight="1" x14ac:dyDescent="0.3">
      <c r="B56" s="31"/>
      <c r="C56" s="32"/>
      <c r="D56" s="31"/>
      <c r="E56" s="33"/>
      <c r="F56" s="56" t="s">
        <v>17</v>
      </c>
      <c r="G56" s="57">
        <f>SUM(G39:G55)</f>
        <v>0</v>
      </c>
      <c r="H56" s="55"/>
      <c r="O56" s="33"/>
    </row>
    <row r="57" spans="2:16" ht="27.75" customHeight="1" x14ac:dyDescent="0.3">
      <c r="B57" s="31"/>
      <c r="C57" s="32"/>
      <c r="D57" s="31"/>
      <c r="E57" s="33"/>
      <c r="F57" s="34"/>
      <c r="G57" s="34"/>
      <c r="H57" s="34"/>
      <c r="O57" s="33"/>
    </row>
    <row r="58" spans="2:16" ht="18" thickBot="1" x14ac:dyDescent="0.35">
      <c r="B58" s="26" t="s">
        <v>18</v>
      </c>
      <c r="C58" s="27"/>
      <c r="D58" s="28"/>
      <c r="E58" s="29"/>
      <c r="F58" s="28"/>
      <c r="G58" s="28"/>
      <c r="H58" s="73"/>
      <c r="O58" s="33"/>
    </row>
    <row r="59" spans="2:16" ht="16.5" customHeight="1" thickBot="1" x14ac:dyDescent="0.35">
      <c r="B59" s="30" t="s">
        <v>9</v>
      </c>
      <c r="C59" s="30" t="s">
        <v>10</v>
      </c>
      <c r="D59" s="30" t="s">
        <v>11</v>
      </c>
      <c r="E59" s="30" t="s">
        <v>12</v>
      </c>
      <c r="F59" s="30" t="s">
        <v>13</v>
      </c>
      <c r="G59" s="30" t="s">
        <v>14</v>
      </c>
      <c r="H59" s="74"/>
      <c r="J59" s="36"/>
      <c r="P59" s="33"/>
    </row>
    <row r="60" spans="2:16" ht="27.75" customHeight="1" x14ac:dyDescent="0.3">
      <c r="B60" s="31">
        <v>1</v>
      </c>
      <c r="C60" s="32" t="s">
        <v>67</v>
      </c>
      <c r="D60" s="31" t="s">
        <v>19</v>
      </c>
      <c r="E60" s="33">
        <v>16965</v>
      </c>
      <c r="F60" s="54"/>
      <c r="G60" s="54">
        <f>E60*F60</f>
        <v>0</v>
      </c>
      <c r="H60" s="55"/>
      <c r="J60" s="36"/>
    </row>
    <row r="61" spans="2:16" ht="27.75" customHeight="1" x14ac:dyDescent="0.3">
      <c r="B61" s="31">
        <f t="shared" ref="B61:B71" si="4">B60+1</f>
        <v>2</v>
      </c>
      <c r="C61" s="32" t="s">
        <v>68</v>
      </c>
      <c r="D61" s="31" t="s">
        <v>19</v>
      </c>
      <c r="E61" s="33">
        <v>18757</v>
      </c>
      <c r="F61" s="54"/>
      <c r="G61" s="54">
        <f t="shared" ref="G61:G68" si="5">E61*F61</f>
        <v>0</v>
      </c>
      <c r="H61" s="55"/>
      <c r="J61" s="36"/>
    </row>
    <row r="62" spans="2:16" ht="27.75" customHeight="1" x14ac:dyDescent="0.3">
      <c r="B62" s="31">
        <f t="shared" si="4"/>
        <v>3</v>
      </c>
      <c r="C62" s="32" t="s">
        <v>69</v>
      </c>
      <c r="D62" s="31" t="s">
        <v>19</v>
      </c>
      <c r="E62" s="33">
        <v>18757</v>
      </c>
      <c r="F62" s="54"/>
      <c r="G62" s="54">
        <f t="shared" si="5"/>
        <v>0</v>
      </c>
      <c r="H62" s="55"/>
      <c r="J62" s="36"/>
    </row>
    <row r="63" spans="2:16" ht="27.75" customHeight="1" x14ac:dyDescent="0.3">
      <c r="B63" s="31">
        <f t="shared" si="4"/>
        <v>4</v>
      </c>
      <c r="C63" s="32" t="s">
        <v>20</v>
      </c>
      <c r="D63" s="31" t="s">
        <v>21</v>
      </c>
      <c r="E63" s="33">
        <v>10735</v>
      </c>
      <c r="F63" s="54"/>
      <c r="G63" s="54">
        <f t="shared" si="5"/>
        <v>0</v>
      </c>
      <c r="H63" s="55"/>
    </row>
    <row r="64" spans="2:16" ht="27.75" customHeight="1" x14ac:dyDescent="0.3">
      <c r="B64" s="31">
        <f t="shared" si="4"/>
        <v>5</v>
      </c>
      <c r="C64" s="32" t="s">
        <v>62</v>
      </c>
      <c r="D64" s="31" t="s">
        <v>25</v>
      </c>
      <c r="E64" s="33">
        <v>9</v>
      </c>
      <c r="F64" s="54"/>
      <c r="G64" s="54">
        <f t="shared" si="5"/>
        <v>0</v>
      </c>
      <c r="H64" s="55"/>
    </row>
    <row r="65" spans="2:15" ht="27.75" customHeight="1" x14ac:dyDescent="0.3">
      <c r="B65" s="31">
        <f t="shared" si="4"/>
        <v>6</v>
      </c>
      <c r="C65" s="32" t="s">
        <v>22</v>
      </c>
      <c r="D65" s="31" t="s">
        <v>19</v>
      </c>
      <c r="E65" s="33">
        <v>927</v>
      </c>
      <c r="F65" s="54"/>
      <c r="G65" s="54">
        <f t="shared" si="5"/>
        <v>0</v>
      </c>
      <c r="H65" s="55"/>
    </row>
    <row r="66" spans="2:15" ht="27.75" customHeight="1" x14ac:dyDescent="0.3">
      <c r="B66" s="31">
        <f t="shared" si="4"/>
        <v>7</v>
      </c>
      <c r="C66" s="32" t="s">
        <v>70</v>
      </c>
      <c r="D66" s="31" t="s">
        <v>23</v>
      </c>
      <c r="E66" s="33">
        <v>1</v>
      </c>
      <c r="F66" s="54"/>
      <c r="G66" s="54">
        <f t="shared" si="5"/>
        <v>0</v>
      </c>
      <c r="H66" s="55"/>
    </row>
    <row r="67" spans="2:15" ht="27.75" customHeight="1" x14ac:dyDescent="0.3">
      <c r="B67" s="31">
        <f t="shared" si="4"/>
        <v>8</v>
      </c>
      <c r="C67" s="32" t="s">
        <v>24</v>
      </c>
      <c r="D67" s="31" t="s">
        <v>25</v>
      </c>
      <c r="E67" s="33">
        <v>6</v>
      </c>
      <c r="F67" s="54"/>
      <c r="G67" s="54">
        <f t="shared" si="5"/>
        <v>0</v>
      </c>
      <c r="H67" s="55"/>
    </row>
    <row r="68" spans="2:15" ht="27.75" customHeight="1" x14ac:dyDescent="0.3">
      <c r="B68" s="31">
        <f t="shared" si="4"/>
        <v>9</v>
      </c>
      <c r="C68" s="32" t="s">
        <v>60</v>
      </c>
      <c r="D68" s="31" t="s">
        <v>25</v>
      </c>
      <c r="E68" s="33">
        <v>4</v>
      </c>
      <c r="F68" s="54"/>
      <c r="G68" s="54">
        <f t="shared" si="5"/>
        <v>0</v>
      </c>
      <c r="H68" s="55"/>
      <c r="J68" s="86"/>
    </row>
    <row r="69" spans="2:15" ht="27.75" customHeight="1" x14ac:dyDescent="0.3">
      <c r="B69" s="31">
        <f t="shared" si="4"/>
        <v>10</v>
      </c>
      <c r="C69" s="32" t="s">
        <v>88</v>
      </c>
      <c r="D69" s="31" t="s">
        <v>25</v>
      </c>
      <c r="E69" s="33">
        <v>31</v>
      </c>
      <c r="F69" s="54"/>
      <c r="G69" s="54">
        <f>E69*F69</f>
        <v>0</v>
      </c>
      <c r="H69" s="55"/>
    </row>
    <row r="70" spans="2:15" ht="27.75" customHeight="1" x14ac:dyDescent="0.3">
      <c r="B70" s="31">
        <f t="shared" si="4"/>
        <v>11</v>
      </c>
      <c r="C70" s="32" t="s">
        <v>99</v>
      </c>
      <c r="D70" s="31" t="s">
        <v>25</v>
      </c>
      <c r="E70" s="33">
        <v>1</v>
      </c>
      <c r="F70" s="54"/>
      <c r="G70" s="54">
        <f>E70*F70</f>
        <v>0</v>
      </c>
      <c r="H70" s="55"/>
    </row>
    <row r="71" spans="2:15" ht="27.75" customHeight="1" x14ac:dyDescent="0.3">
      <c r="B71" s="31">
        <f t="shared" si="4"/>
        <v>12</v>
      </c>
      <c r="C71" s="32" t="s">
        <v>98</v>
      </c>
      <c r="D71" s="31" t="s">
        <v>25</v>
      </c>
      <c r="E71" s="33">
        <v>2</v>
      </c>
      <c r="F71" s="54"/>
      <c r="G71" s="54">
        <f>E71*F71</f>
        <v>0</v>
      </c>
      <c r="H71" s="55"/>
      <c r="O71" s="33"/>
    </row>
    <row r="72" spans="2:15" ht="27.75" customHeight="1" x14ac:dyDescent="0.3">
      <c r="B72" s="31"/>
      <c r="C72" s="32"/>
      <c r="D72" s="31"/>
      <c r="E72" s="33"/>
      <c r="F72" s="58"/>
      <c r="G72" s="59"/>
      <c r="H72" s="59"/>
    </row>
    <row r="73" spans="2:15" ht="27.75" customHeight="1" x14ac:dyDescent="0.3">
      <c r="B73" s="32"/>
      <c r="C73" s="32"/>
      <c r="D73" s="31"/>
      <c r="E73" s="32"/>
      <c r="F73" s="56" t="s">
        <v>17</v>
      </c>
      <c r="G73" s="57">
        <f>SUM(G60:G72)</f>
        <v>0</v>
      </c>
      <c r="H73" s="55"/>
      <c r="L73" s="37"/>
    </row>
    <row r="74" spans="2:15" ht="27.75" customHeight="1" x14ac:dyDescent="0.3">
      <c r="B74" s="32"/>
      <c r="C74" s="32"/>
      <c r="D74" s="31"/>
      <c r="E74" s="32"/>
      <c r="F74" s="35"/>
      <c r="G74" s="34"/>
      <c r="H74" s="34"/>
    </row>
    <row r="75" spans="2:15" ht="18" thickBot="1" x14ac:dyDescent="0.35">
      <c r="B75" s="26" t="s">
        <v>47</v>
      </c>
      <c r="C75" s="27"/>
      <c r="D75" s="28"/>
      <c r="E75" s="29"/>
      <c r="F75" s="28"/>
      <c r="G75" s="28"/>
      <c r="H75" s="73"/>
    </row>
    <row r="76" spans="2:15" ht="16.2" thickBot="1" x14ac:dyDescent="0.35">
      <c r="B76" s="30" t="s">
        <v>9</v>
      </c>
      <c r="C76" s="38" t="s">
        <v>10</v>
      </c>
      <c r="D76" s="30" t="s">
        <v>11</v>
      </c>
      <c r="E76" s="30" t="s">
        <v>12</v>
      </c>
      <c r="F76" s="30" t="s">
        <v>13</v>
      </c>
      <c r="G76" s="30" t="s">
        <v>14</v>
      </c>
      <c r="H76" s="74"/>
    </row>
    <row r="77" spans="2:15" ht="27.75" customHeight="1" x14ac:dyDescent="0.3">
      <c r="B77" s="31">
        <v>1</v>
      </c>
      <c r="C77" s="32" t="s">
        <v>77</v>
      </c>
      <c r="D77" s="31" t="s">
        <v>25</v>
      </c>
      <c r="E77" s="33">
        <v>1</v>
      </c>
      <c r="F77" s="54"/>
      <c r="G77" s="54">
        <f t="shared" ref="G77:G91" si="6">E77*F77</f>
        <v>0</v>
      </c>
      <c r="H77" s="55"/>
    </row>
    <row r="78" spans="2:15" ht="27.75" customHeight="1" x14ac:dyDescent="0.3">
      <c r="B78" s="31">
        <f>B77+1</f>
        <v>2</v>
      </c>
      <c r="C78" s="32" t="s">
        <v>64</v>
      </c>
      <c r="D78" s="31" t="s">
        <v>25</v>
      </c>
      <c r="E78" s="33">
        <v>5</v>
      </c>
      <c r="F78" s="54"/>
      <c r="G78" s="54">
        <f t="shared" ref="G78:G84" si="7">E78*F78</f>
        <v>0</v>
      </c>
      <c r="H78" s="55"/>
    </row>
    <row r="79" spans="2:15" ht="27.75" customHeight="1" x14ac:dyDescent="0.3">
      <c r="B79" s="31">
        <f>B78+1</f>
        <v>3</v>
      </c>
      <c r="C79" s="32" t="s">
        <v>61</v>
      </c>
      <c r="D79" s="31" t="s">
        <v>25</v>
      </c>
      <c r="E79" s="33">
        <v>1</v>
      </c>
      <c r="F79" s="54"/>
      <c r="G79" s="54">
        <f t="shared" si="7"/>
        <v>0</v>
      </c>
      <c r="H79" s="55"/>
    </row>
    <row r="80" spans="2:15" ht="27.75" customHeight="1" x14ac:dyDescent="0.3">
      <c r="B80" s="31">
        <f>B79+1</f>
        <v>4</v>
      </c>
      <c r="C80" s="32" t="s">
        <v>78</v>
      </c>
      <c r="D80" s="31" t="s">
        <v>25</v>
      </c>
      <c r="E80" s="33">
        <v>1</v>
      </c>
      <c r="F80" s="54"/>
      <c r="G80" s="54">
        <f t="shared" si="7"/>
        <v>0</v>
      </c>
      <c r="H80" s="55"/>
    </row>
    <row r="81" spans="2:8" ht="27.75" customHeight="1" x14ac:dyDescent="0.3">
      <c r="B81" s="31">
        <f t="shared" ref="B81:B95" si="8">B80+1</f>
        <v>5</v>
      </c>
      <c r="C81" s="32" t="s">
        <v>79</v>
      </c>
      <c r="D81" s="31" t="s">
        <v>25</v>
      </c>
      <c r="E81" s="33">
        <v>3</v>
      </c>
      <c r="F81" s="54"/>
      <c r="G81" s="54">
        <f t="shared" si="7"/>
        <v>0</v>
      </c>
      <c r="H81" s="55"/>
    </row>
    <row r="82" spans="2:8" ht="27.75" customHeight="1" x14ac:dyDescent="0.3">
      <c r="B82" s="31">
        <f t="shared" si="8"/>
        <v>6</v>
      </c>
      <c r="C82" s="32" t="s">
        <v>63</v>
      </c>
      <c r="D82" s="31" t="s">
        <v>25</v>
      </c>
      <c r="E82" s="33">
        <v>2</v>
      </c>
      <c r="F82" s="54"/>
      <c r="G82" s="54">
        <f t="shared" si="7"/>
        <v>0</v>
      </c>
      <c r="H82" s="55"/>
    </row>
    <row r="83" spans="2:8" ht="27.75" customHeight="1" x14ac:dyDescent="0.3">
      <c r="B83" s="31">
        <f t="shared" si="8"/>
        <v>7</v>
      </c>
      <c r="C83" s="32" t="s">
        <v>110</v>
      </c>
      <c r="D83" s="31" t="s">
        <v>25</v>
      </c>
      <c r="E83" s="33">
        <v>1</v>
      </c>
      <c r="F83" s="54"/>
      <c r="G83" s="54">
        <f t="shared" si="7"/>
        <v>0</v>
      </c>
      <c r="H83" s="55"/>
    </row>
    <row r="84" spans="2:8" ht="27.75" customHeight="1" x14ac:dyDescent="0.3">
      <c r="B84" s="31">
        <f t="shared" si="8"/>
        <v>8</v>
      </c>
      <c r="C84" s="32" t="s">
        <v>109</v>
      </c>
      <c r="D84" s="31" t="s">
        <v>25</v>
      </c>
      <c r="E84" s="33">
        <v>4</v>
      </c>
      <c r="F84" s="54"/>
      <c r="G84" s="54">
        <f t="shared" si="7"/>
        <v>0</v>
      </c>
      <c r="H84" s="55"/>
    </row>
    <row r="85" spans="2:8" ht="27.75" customHeight="1" x14ac:dyDescent="0.3">
      <c r="B85" s="31">
        <f t="shared" si="8"/>
        <v>9</v>
      </c>
      <c r="C85" s="32" t="s">
        <v>114</v>
      </c>
      <c r="D85" s="31" t="s">
        <v>21</v>
      </c>
      <c r="E85" s="33">
        <v>158</v>
      </c>
      <c r="F85" s="54"/>
      <c r="G85" s="54">
        <f t="shared" si="6"/>
        <v>0</v>
      </c>
      <c r="H85" s="55"/>
    </row>
    <row r="86" spans="2:8" ht="27.75" customHeight="1" x14ac:dyDescent="0.3">
      <c r="B86" s="31">
        <f t="shared" si="8"/>
        <v>10</v>
      </c>
      <c r="C86" s="32" t="s">
        <v>113</v>
      </c>
      <c r="D86" s="31" t="s">
        <v>21</v>
      </c>
      <c r="E86" s="33">
        <v>157</v>
      </c>
      <c r="F86" s="54"/>
      <c r="G86" s="54">
        <f t="shared" ref="G86" si="9">E86*F86</f>
        <v>0</v>
      </c>
      <c r="H86" s="55"/>
    </row>
    <row r="87" spans="2:8" ht="27.75" customHeight="1" x14ac:dyDescent="0.3">
      <c r="B87" s="31">
        <f t="shared" si="8"/>
        <v>11</v>
      </c>
      <c r="C87" s="32" t="s">
        <v>127</v>
      </c>
      <c r="D87" s="31" t="s">
        <v>21</v>
      </c>
      <c r="E87" s="33">
        <f>109+560</f>
        <v>669</v>
      </c>
      <c r="F87" s="54"/>
      <c r="G87" s="54">
        <f t="shared" si="6"/>
        <v>0</v>
      </c>
      <c r="H87" s="55"/>
    </row>
    <row r="88" spans="2:8" ht="27.75" customHeight="1" x14ac:dyDescent="0.3">
      <c r="B88" s="31">
        <f t="shared" si="8"/>
        <v>12</v>
      </c>
      <c r="C88" s="32" t="s">
        <v>75</v>
      </c>
      <c r="D88" s="31" t="s">
        <v>21</v>
      </c>
      <c r="E88" s="33">
        <v>170</v>
      </c>
      <c r="F88" s="54"/>
      <c r="G88" s="54">
        <f t="shared" si="6"/>
        <v>0</v>
      </c>
      <c r="H88" s="55"/>
    </row>
    <row r="89" spans="2:8" ht="27.75" customHeight="1" x14ac:dyDescent="0.3">
      <c r="B89" s="31">
        <f t="shared" si="8"/>
        <v>13</v>
      </c>
      <c r="C89" s="32" t="s">
        <v>76</v>
      </c>
      <c r="D89" s="31" t="s">
        <v>21</v>
      </c>
      <c r="E89" s="33">
        <v>93</v>
      </c>
      <c r="F89" s="54"/>
      <c r="G89" s="54">
        <f t="shared" si="6"/>
        <v>0</v>
      </c>
      <c r="H89" s="55"/>
    </row>
    <row r="90" spans="2:8" ht="27.75" customHeight="1" x14ac:dyDescent="0.3">
      <c r="B90" s="31">
        <f t="shared" si="8"/>
        <v>14</v>
      </c>
      <c r="C90" s="32" t="s">
        <v>92</v>
      </c>
      <c r="D90" s="31" t="s">
        <v>19</v>
      </c>
      <c r="E90" s="33">
        <v>355</v>
      </c>
      <c r="F90" s="54"/>
      <c r="G90" s="54">
        <f t="shared" si="6"/>
        <v>0</v>
      </c>
      <c r="H90" s="55"/>
    </row>
    <row r="91" spans="2:8" ht="27.75" customHeight="1" x14ac:dyDescent="0.3">
      <c r="B91" s="31">
        <f t="shared" si="8"/>
        <v>15</v>
      </c>
      <c r="C91" s="32" t="s">
        <v>115</v>
      </c>
      <c r="D91" s="31" t="s">
        <v>116</v>
      </c>
      <c r="E91" s="33">
        <v>71</v>
      </c>
      <c r="F91" s="54"/>
      <c r="G91" s="54">
        <f t="shared" si="6"/>
        <v>0</v>
      </c>
      <c r="H91" s="55"/>
    </row>
    <row r="92" spans="2:8" ht="27.75" customHeight="1" x14ac:dyDescent="0.3">
      <c r="B92" s="31">
        <f t="shared" si="8"/>
        <v>16</v>
      </c>
      <c r="C92" s="32" t="s">
        <v>129</v>
      </c>
      <c r="D92" s="31" t="s">
        <v>19</v>
      </c>
      <c r="E92" s="33">
        <v>1990</v>
      </c>
      <c r="F92" s="54"/>
      <c r="G92" s="54">
        <f>E92*F92</f>
        <v>0</v>
      </c>
      <c r="H92" s="55"/>
    </row>
    <row r="93" spans="2:8" ht="27.75" customHeight="1" x14ac:dyDescent="0.3">
      <c r="B93" s="31">
        <f t="shared" si="8"/>
        <v>17</v>
      </c>
      <c r="C93" s="32" t="s">
        <v>123</v>
      </c>
      <c r="D93" s="31" t="s">
        <v>25</v>
      </c>
      <c r="E93" s="33">
        <v>2</v>
      </c>
      <c r="F93" s="54"/>
      <c r="G93" s="54">
        <f>E93*F93</f>
        <v>0</v>
      </c>
      <c r="H93" s="55"/>
    </row>
    <row r="94" spans="2:8" ht="27.75" customHeight="1" x14ac:dyDescent="0.3">
      <c r="B94" s="31">
        <f t="shared" si="8"/>
        <v>18</v>
      </c>
      <c r="C94" s="32" t="s">
        <v>111</v>
      </c>
      <c r="D94" s="31" t="s">
        <v>21</v>
      </c>
      <c r="E94" s="33">
        <v>95</v>
      </c>
      <c r="F94" s="54"/>
      <c r="G94" s="54">
        <f>E94*F94</f>
        <v>0</v>
      </c>
      <c r="H94" s="55"/>
    </row>
    <row r="95" spans="2:8" ht="27.75" customHeight="1" x14ac:dyDescent="0.3">
      <c r="B95" s="31">
        <f t="shared" si="8"/>
        <v>19</v>
      </c>
      <c r="C95" s="32" t="s">
        <v>112</v>
      </c>
      <c r="D95" s="31" t="s">
        <v>21</v>
      </c>
      <c r="E95" s="33">
        <v>285</v>
      </c>
      <c r="F95" s="54"/>
      <c r="G95" s="54">
        <f>E95*F95</f>
        <v>0</v>
      </c>
      <c r="H95" s="55"/>
    </row>
    <row r="96" spans="2:8" ht="27.75" customHeight="1" x14ac:dyDescent="0.3">
      <c r="B96" s="31"/>
      <c r="C96" s="39"/>
      <c r="D96" s="31"/>
      <c r="E96" s="31"/>
      <c r="F96" s="55"/>
      <c r="G96" s="59"/>
      <c r="H96" s="59"/>
    </row>
    <row r="97" spans="2:11" s="32" customFormat="1" ht="27.75" customHeight="1" x14ac:dyDescent="0.3">
      <c r="F97" s="58" t="s">
        <v>17</v>
      </c>
      <c r="G97" s="60">
        <f>SUM(G77:G96)</f>
        <v>0</v>
      </c>
      <c r="H97" s="75"/>
      <c r="I97" s="40"/>
    </row>
    <row r="98" spans="2:11" ht="27.75" customHeight="1" x14ac:dyDescent="0.3">
      <c r="B98" s="41"/>
      <c r="C98" s="42"/>
      <c r="D98" s="31"/>
      <c r="E98" s="43"/>
      <c r="F98" s="35"/>
      <c r="G98" s="44"/>
      <c r="H98" s="44"/>
    </row>
    <row r="99" spans="2:11" ht="18" thickBot="1" x14ac:dyDescent="0.35">
      <c r="B99" s="26" t="s">
        <v>58</v>
      </c>
      <c r="C99" s="27"/>
      <c r="D99" s="28"/>
      <c r="E99" s="29"/>
      <c r="F99" s="28"/>
      <c r="G99" s="28"/>
      <c r="H99" s="73"/>
    </row>
    <row r="100" spans="2:11" ht="16.2" thickBot="1" x14ac:dyDescent="0.35">
      <c r="B100" s="30" t="s">
        <v>9</v>
      </c>
      <c r="C100" s="38" t="s">
        <v>10</v>
      </c>
      <c r="D100" s="30" t="s">
        <v>11</v>
      </c>
      <c r="E100" s="30" t="s">
        <v>12</v>
      </c>
      <c r="F100" s="30" t="s">
        <v>13</v>
      </c>
      <c r="G100" s="30" t="s">
        <v>14</v>
      </c>
      <c r="H100" s="74"/>
    </row>
    <row r="101" spans="2:11" ht="27.75" customHeight="1" x14ac:dyDescent="0.3">
      <c r="B101" s="31">
        <v>1</v>
      </c>
      <c r="C101" s="35" t="s">
        <v>100</v>
      </c>
      <c r="D101" s="31" t="s">
        <v>21</v>
      </c>
      <c r="E101" s="33">
        <f>396+578</f>
        <v>974</v>
      </c>
      <c r="F101" s="57"/>
      <c r="G101" s="57">
        <f t="shared" ref="G101:G116" si="10">E101*F101</f>
        <v>0</v>
      </c>
      <c r="H101" s="57"/>
      <c r="I101" s="45"/>
    </row>
    <row r="102" spans="2:11" ht="27.75" customHeight="1" x14ac:dyDescent="0.3">
      <c r="B102" s="31">
        <v>2</v>
      </c>
      <c r="C102" s="35" t="s">
        <v>101</v>
      </c>
      <c r="D102" s="31" t="s">
        <v>21</v>
      </c>
      <c r="E102" s="33">
        <f>199</f>
        <v>199</v>
      </c>
      <c r="F102" s="57"/>
      <c r="G102" s="57">
        <f t="shared" ref="G102:G108" si="11">E102*F102</f>
        <v>0</v>
      </c>
      <c r="H102" s="55"/>
    </row>
    <row r="103" spans="2:11" ht="27.75" customHeight="1" x14ac:dyDescent="0.3">
      <c r="B103" s="31">
        <v>3</v>
      </c>
      <c r="C103" s="35" t="s">
        <v>102</v>
      </c>
      <c r="D103" s="31" t="s">
        <v>21</v>
      </c>
      <c r="E103" s="33">
        <f>197</f>
        <v>197</v>
      </c>
      <c r="F103" s="57"/>
      <c r="G103" s="57">
        <f t="shared" si="11"/>
        <v>0</v>
      </c>
      <c r="H103" s="55"/>
    </row>
    <row r="104" spans="2:11" ht="27.75" customHeight="1" x14ac:dyDescent="0.3">
      <c r="B104" s="31">
        <v>4</v>
      </c>
      <c r="C104" s="35" t="s">
        <v>103</v>
      </c>
      <c r="D104" s="31" t="s">
        <v>21</v>
      </c>
      <c r="E104" s="33">
        <f>160+484+376+75+486+90</f>
        <v>1671</v>
      </c>
      <c r="F104" s="57"/>
      <c r="G104" s="57">
        <f t="shared" si="11"/>
        <v>0</v>
      </c>
      <c r="H104" s="55"/>
    </row>
    <row r="105" spans="2:11" ht="27.75" customHeight="1" x14ac:dyDescent="0.3">
      <c r="B105" s="31">
        <f>B104+1</f>
        <v>5</v>
      </c>
      <c r="C105" s="35" t="s">
        <v>104</v>
      </c>
      <c r="D105" s="31" t="s">
        <v>21</v>
      </c>
      <c r="E105" s="33">
        <f>348+418+110+182</f>
        <v>1058</v>
      </c>
      <c r="F105" s="57"/>
      <c r="G105" s="57">
        <f t="shared" si="11"/>
        <v>0</v>
      </c>
      <c r="H105" s="55"/>
    </row>
    <row r="106" spans="2:11" ht="27.75" customHeight="1" x14ac:dyDescent="0.3">
      <c r="B106" s="31">
        <f t="shared" ref="B106:B116" si="12">B105+1</f>
        <v>6</v>
      </c>
      <c r="C106" s="35" t="s">
        <v>105</v>
      </c>
      <c r="D106" s="31" t="s">
        <v>21</v>
      </c>
      <c r="E106" s="33">
        <v>122</v>
      </c>
      <c r="F106" s="57"/>
      <c r="G106" s="57">
        <f t="shared" ref="G106:G107" si="13">E106*F106</f>
        <v>0</v>
      </c>
      <c r="H106" s="55"/>
    </row>
    <row r="107" spans="2:11" ht="27.75" customHeight="1" x14ac:dyDescent="0.3">
      <c r="B107" s="31">
        <f t="shared" si="12"/>
        <v>7</v>
      </c>
      <c r="C107" s="35" t="s">
        <v>106</v>
      </c>
      <c r="D107" s="31" t="s">
        <v>21</v>
      </c>
      <c r="E107" s="33">
        <v>562</v>
      </c>
      <c r="F107" s="57"/>
      <c r="G107" s="57">
        <f t="shared" si="13"/>
        <v>0</v>
      </c>
      <c r="H107" s="55"/>
    </row>
    <row r="108" spans="2:11" ht="27.75" customHeight="1" x14ac:dyDescent="0.3">
      <c r="B108" s="31">
        <f t="shared" si="12"/>
        <v>8</v>
      </c>
      <c r="C108" s="35" t="s">
        <v>107</v>
      </c>
      <c r="D108" s="31" t="s">
        <v>21</v>
      </c>
      <c r="E108" s="33">
        <v>74</v>
      </c>
      <c r="F108" s="57"/>
      <c r="G108" s="57">
        <f t="shared" si="11"/>
        <v>0</v>
      </c>
    </row>
    <row r="109" spans="2:11" ht="27.75" customHeight="1" x14ac:dyDescent="0.3">
      <c r="B109" s="31">
        <f t="shared" si="12"/>
        <v>9</v>
      </c>
      <c r="C109" s="35" t="s">
        <v>26</v>
      </c>
      <c r="D109" s="31" t="s">
        <v>25</v>
      </c>
      <c r="E109" s="33">
        <v>16</v>
      </c>
      <c r="F109" s="54"/>
      <c r="G109" s="54">
        <f t="shared" si="10"/>
        <v>0</v>
      </c>
      <c r="H109" s="55"/>
    </row>
    <row r="110" spans="2:11" ht="27.75" customHeight="1" x14ac:dyDescent="0.3">
      <c r="B110" s="31">
        <f t="shared" si="12"/>
        <v>10</v>
      </c>
      <c r="C110" s="35" t="s">
        <v>27</v>
      </c>
      <c r="D110" s="31" t="s">
        <v>28</v>
      </c>
      <c r="E110" s="33">
        <v>81</v>
      </c>
      <c r="F110" s="54"/>
      <c r="G110" s="54">
        <f t="shared" si="10"/>
        <v>0</v>
      </c>
      <c r="H110" s="55"/>
    </row>
    <row r="111" spans="2:11" ht="27.75" customHeight="1" x14ac:dyDescent="0.3">
      <c r="B111" s="31">
        <f t="shared" si="12"/>
        <v>11</v>
      </c>
      <c r="C111" s="35" t="s">
        <v>73</v>
      </c>
      <c r="D111" s="31" t="s">
        <v>28</v>
      </c>
      <c r="E111" s="33">
        <v>1024</v>
      </c>
      <c r="F111" s="54"/>
      <c r="G111" s="54">
        <f t="shared" ref="G111" si="14">E111*F111</f>
        <v>0</v>
      </c>
      <c r="H111" s="55"/>
    </row>
    <row r="112" spans="2:11" ht="27.75" customHeight="1" x14ac:dyDescent="0.3">
      <c r="B112" s="31">
        <f t="shared" si="12"/>
        <v>12</v>
      </c>
      <c r="C112" s="35" t="s">
        <v>29</v>
      </c>
      <c r="D112" s="31" t="s">
        <v>21</v>
      </c>
      <c r="E112" s="33">
        <f>E101+E102+E103+E104+E105+E106+E107</f>
        <v>4783</v>
      </c>
      <c r="F112" s="54"/>
      <c r="G112" s="54">
        <f t="shared" si="10"/>
        <v>0</v>
      </c>
      <c r="H112" s="55"/>
      <c r="K112" s="86"/>
    </row>
    <row r="113" spans="2:10" ht="27.75" customHeight="1" x14ac:dyDescent="0.3">
      <c r="B113" s="31">
        <f t="shared" si="12"/>
        <v>13</v>
      </c>
      <c r="C113" s="35" t="s">
        <v>30</v>
      </c>
      <c r="D113" s="31" t="s">
        <v>21</v>
      </c>
      <c r="E113" s="33">
        <f>E112</f>
        <v>4783</v>
      </c>
      <c r="F113" s="54"/>
      <c r="G113" s="54">
        <f t="shared" si="10"/>
        <v>0</v>
      </c>
      <c r="H113" s="55"/>
    </row>
    <row r="114" spans="2:10" ht="27.75" customHeight="1" x14ac:dyDescent="0.3">
      <c r="B114" s="31">
        <f t="shared" si="12"/>
        <v>14</v>
      </c>
      <c r="C114" s="35" t="s">
        <v>31</v>
      </c>
      <c r="D114" s="31" t="s">
        <v>21</v>
      </c>
      <c r="E114" s="33">
        <f>E113</f>
        <v>4783</v>
      </c>
      <c r="F114" s="54"/>
      <c r="G114" s="54">
        <f t="shared" si="10"/>
        <v>0</v>
      </c>
      <c r="H114" s="55"/>
    </row>
    <row r="115" spans="2:10" ht="27.75" customHeight="1" x14ac:dyDescent="0.3">
      <c r="B115" s="31">
        <f t="shared" si="12"/>
        <v>15</v>
      </c>
      <c r="C115" s="35" t="s">
        <v>74</v>
      </c>
      <c r="D115" s="31" t="s">
        <v>25</v>
      </c>
      <c r="E115" s="33">
        <v>4</v>
      </c>
      <c r="F115" s="54"/>
      <c r="G115" s="54">
        <f t="shared" ref="G115" si="15">E115*F115</f>
        <v>0</v>
      </c>
      <c r="H115" s="55"/>
    </row>
    <row r="116" spans="2:10" ht="27.75" customHeight="1" x14ac:dyDescent="0.3">
      <c r="B116" s="31">
        <f t="shared" si="12"/>
        <v>16</v>
      </c>
      <c r="C116" s="35" t="s">
        <v>49</v>
      </c>
      <c r="D116" s="31" t="s">
        <v>25</v>
      </c>
      <c r="E116" s="33">
        <v>132</v>
      </c>
      <c r="F116" s="54"/>
      <c r="G116" s="54">
        <f t="shared" si="10"/>
        <v>0</v>
      </c>
      <c r="H116" s="55"/>
    </row>
    <row r="117" spans="2:10" ht="27.75" customHeight="1" x14ac:dyDescent="0.3">
      <c r="B117" s="31"/>
      <c r="C117" s="14"/>
      <c r="D117" s="31"/>
      <c r="E117" s="31"/>
      <c r="F117" s="55"/>
      <c r="G117" s="59"/>
      <c r="H117" s="59"/>
    </row>
    <row r="118" spans="2:10" ht="29.25" customHeight="1" x14ac:dyDescent="0.3">
      <c r="B118" s="32"/>
      <c r="C118" s="32"/>
      <c r="D118" s="31"/>
      <c r="E118" s="32"/>
      <c r="F118" s="56" t="s">
        <v>17</v>
      </c>
      <c r="G118" s="57">
        <f>SUM(G101:G117)</f>
        <v>0</v>
      </c>
      <c r="H118" s="55"/>
    </row>
    <row r="119" spans="2:10" ht="31.2" x14ac:dyDescent="0.3">
      <c r="B119" s="32"/>
      <c r="C119" s="87" t="s">
        <v>108</v>
      </c>
      <c r="D119" s="31"/>
      <c r="E119" s="32"/>
      <c r="F119" s="35"/>
      <c r="G119" s="34"/>
      <c r="H119" s="34"/>
    </row>
    <row r="120" spans="2:10" ht="18" customHeight="1" thickBot="1" x14ac:dyDescent="0.35">
      <c r="B120" s="26" t="s">
        <v>59</v>
      </c>
      <c r="C120" s="27"/>
      <c r="D120" s="28"/>
      <c r="E120" s="29"/>
      <c r="F120" s="28"/>
      <c r="G120" s="28"/>
      <c r="H120" s="73"/>
    </row>
    <row r="121" spans="2:10" ht="18" customHeight="1" thickBot="1" x14ac:dyDescent="0.35">
      <c r="B121" s="30" t="s">
        <v>9</v>
      </c>
      <c r="C121" s="38" t="s">
        <v>10</v>
      </c>
      <c r="D121" s="30" t="s">
        <v>11</v>
      </c>
      <c r="E121" s="30" t="s">
        <v>12</v>
      </c>
      <c r="F121" s="30" t="s">
        <v>13</v>
      </c>
      <c r="G121" s="30" t="s">
        <v>14</v>
      </c>
      <c r="H121" s="74"/>
    </row>
    <row r="122" spans="2:10" ht="27.75" customHeight="1" x14ac:dyDescent="0.3">
      <c r="B122" s="31">
        <v>1</v>
      </c>
      <c r="C122" s="32" t="s">
        <v>72</v>
      </c>
      <c r="D122" s="31" t="s">
        <v>21</v>
      </c>
      <c r="E122" s="33">
        <v>5016</v>
      </c>
      <c r="F122" s="61"/>
      <c r="G122" s="54">
        <f t="shared" ref="G122:G130" si="16">E122*F122</f>
        <v>0</v>
      </c>
      <c r="H122" s="55"/>
      <c r="J122" s="67"/>
    </row>
    <row r="123" spans="2:10" ht="27.75" customHeight="1" x14ac:dyDescent="0.3">
      <c r="B123" s="31">
        <f t="shared" ref="B123:B125" si="17">B122+1</f>
        <v>2</v>
      </c>
      <c r="C123" s="32" t="s">
        <v>71</v>
      </c>
      <c r="D123" s="31" t="s">
        <v>21</v>
      </c>
      <c r="E123" s="33">
        <v>716</v>
      </c>
      <c r="F123" s="61"/>
      <c r="G123" s="54">
        <f t="shared" ref="G123" si="18">E123*F123</f>
        <v>0</v>
      </c>
      <c r="H123" s="55"/>
    </row>
    <row r="124" spans="2:10" ht="27.75" customHeight="1" x14ac:dyDescent="0.3">
      <c r="B124" s="31">
        <f t="shared" si="17"/>
        <v>3</v>
      </c>
      <c r="C124" s="32" t="s">
        <v>93</v>
      </c>
      <c r="D124" s="31" t="s">
        <v>21</v>
      </c>
      <c r="E124" s="33">
        <f>E122+E123</f>
        <v>5732</v>
      </c>
      <c r="F124" s="61"/>
      <c r="G124" s="54">
        <f>E124*F124</f>
        <v>0</v>
      </c>
      <c r="H124" s="55"/>
    </row>
    <row r="125" spans="2:10" ht="27.75" customHeight="1" x14ac:dyDescent="0.3">
      <c r="B125" s="31">
        <f t="shared" si="17"/>
        <v>4</v>
      </c>
      <c r="C125" s="32" t="s">
        <v>36</v>
      </c>
      <c r="D125" s="31" t="s">
        <v>25</v>
      </c>
      <c r="E125" s="33">
        <v>26</v>
      </c>
      <c r="F125" s="61"/>
      <c r="G125" s="54">
        <f t="shared" si="16"/>
        <v>0</v>
      </c>
      <c r="H125" s="55"/>
    </row>
    <row r="126" spans="2:10" ht="27.75" customHeight="1" x14ac:dyDescent="0.3">
      <c r="B126" s="31">
        <f t="shared" ref="B126:B133" si="19">B125+1</f>
        <v>5</v>
      </c>
      <c r="C126" s="32" t="s">
        <v>32</v>
      </c>
      <c r="D126" s="31" t="s">
        <v>25</v>
      </c>
      <c r="E126" s="33">
        <v>9</v>
      </c>
      <c r="F126" s="61"/>
      <c r="G126" s="54">
        <f t="shared" si="16"/>
        <v>0</v>
      </c>
      <c r="H126" s="55"/>
    </row>
    <row r="127" spans="2:10" ht="27.75" customHeight="1" x14ac:dyDescent="0.3">
      <c r="B127" s="31">
        <f t="shared" si="19"/>
        <v>6</v>
      </c>
      <c r="C127" s="32" t="s">
        <v>33</v>
      </c>
      <c r="D127" s="31" t="s">
        <v>25</v>
      </c>
      <c r="E127" s="33">
        <v>72</v>
      </c>
      <c r="F127" s="61"/>
      <c r="G127" s="54">
        <f t="shared" si="16"/>
        <v>0</v>
      </c>
      <c r="H127" s="55"/>
    </row>
    <row r="128" spans="2:10" ht="27.75" customHeight="1" x14ac:dyDescent="0.3">
      <c r="B128" s="31">
        <f t="shared" si="19"/>
        <v>7</v>
      </c>
      <c r="C128" s="32" t="s">
        <v>34</v>
      </c>
      <c r="D128" s="31" t="s">
        <v>25</v>
      </c>
      <c r="E128" s="33">
        <v>60</v>
      </c>
      <c r="F128" s="61"/>
      <c r="G128" s="54">
        <f t="shared" si="16"/>
        <v>0</v>
      </c>
      <c r="H128" s="55"/>
    </row>
    <row r="129" spans="2:10" ht="27.75" customHeight="1" x14ac:dyDescent="0.3">
      <c r="B129" s="31">
        <f t="shared" si="19"/>
        <v>8</v>
      </c>
      <c r="C129" s="32" t="s">
        <v>40</v>
      </c>
      <c r="D129" s="31" t="s">
        <v>25</v>
      </c>
      <c r="E129" s="33">
        <v>132</v>
      </c>
      <c r="F129" s="61"/>
      <c r="G129" s="54">
        <f t="shared" si="16"/>
        <v>0</v>
      </c>
      <c r="H129" s="55"/>
    </row>
    <row r="130" spans="2:10" ht="27.75" customHeight="1" x14ac:dyDescent="0.3">
      <c r="B130" s="31">
        <f t="shared" si="19"/>
        <v>9</v>
      </c>
      <c r="C130" s="32" t="s">
        <v>95</v>
      </c>
      <c r="D130" s="31" t="s">
        <v>25</v>
      </c>
      <c r="E130" s="33">
        <v>4</v>
      </c>
      <c r="F130" s="61"/>
      <c r="G130" s="54">
        <f t="shared" si="16"/>
        <v>0</v>
      </c>
      <c r="H130" s="55"/>
    </row>
    <row r="131" spans="2:10" ht="27.75" customHeight="1" x14ac:dyDescent="0.3">
      <c r="B131" s="31">
        <f t="shared" si="19"/>
        <v>10</v>
      </c>
      <c r="C131" s="32" t="s">
        <v>41</v>
      </c>
      <c r="D131" s="31" t="s">
        <v>35</v>
      </c>
      <c r="E131" s="66">
        <v>3.4</v>
      </c>
      <c r="F131" s="61"/>
      <c r="G131" s="54">
        <f>E131*F131</f>
        <v>0</v>
      </c>
      <c r="H131" s="55"/>
    </row>
    <row r="132" spans="2:10" ht="27.75" customHeight="1" x14ac:dyDescent="0.3">
      <c r="B132" s="31">
        <f t="shared" si="19"/>
        <v>11</v>
      </c>
      <c r="C132" s="32" t="s">
        <v>65</v>
      </c>
      <c r="D132" s="31" t="s">
        <v>25</v>
      </c>
      <c r="E132" s="33">
        <f>E128</f>
        <v>60</v>
      </c>
      <c r="F132" s="61"/>
      <c r="G132" s="54">
        <f>E132*F132</f>
        <v>0</v>
      </c>
      <c r="H132" s="55"/>
    </row>
    <row r="133" spans="2:10" ht="27.75" customHeight="1" x14ac:dyDescent="0.3">
      <c r="B133" s="31">
        <f t="shared" si="19"/>
        <v>12</v>
      </c>
      <c r="C133" s="32" t="s">
        <v>94</v>
      </c>
      <c r="D133" s="31" t="s">
        <v>23</v>
      </c>
      <c r="E133" s="33">
        <v>1</v>
      </c>
      <c r="F133" s="61"/>
      <c r="G133" s="54">
        <f>E133*F133</f>
        <v>0</v>
      </c>
      <c r="H133" s="55"/>
    </row>
    <row r="134" spans="2:10" ht="27.75" customHeight="1" x14ac:dyDescent="0.3">
      <c r="B134" s="31"/>
      <c r="C134" s="32"/>
      <c r="D134" s="31"/>
      <c r="E134" s="31"/>
      <c r="F134" s="62"/>
      <c r="G134" s="55"/>
      <c r="H134" s="55"/>
    </row>
    <row r="135" spans="2:10" ht="27.75" customHeight="1" x14ac:dyDescent="0.3">
      <c r="B135" s="31"/>
      <c r="C135" s="32"/>
      <c r="D135" s="31"/>
      <c r="E135" s="31"/>
      <c r="F135" s="56" t="s">
        <v>17</v>
      </c>
      <c r="G135" s="57">
        <f>SUM(G122:G134)</f>
        <v>0</v>
      </c>
      <c r="H135" s="55"/>
    </row>
    <row r="136" spans="2:10" ht="27.75" customHeight="1" x14ac:dyDescent="0.3">
      <c r="B136" s="31"/>
      <c r="C136" s="32"/>
      <c r="D136" s="31"/>
      <c r="E136" s="31"/>
      <c r="F136" s="35"/>
      <c r="G136" s="34"/>
      <c r="H136" s="34"/>
    </row>
    <row r="137" spans="2:10" ht="18" customHeight="1" thickBot="1" x14ac:dyDescent="0.35">
      <c r="B137" s="26" t="s">
        <v>96</v>
      </c>
      <c r="C137" s="27"/>
      <c r="D137" s="28"/>
      <c r="E137" s="29"/>
      <c r="F137" s="28"/>
      <c r="G137" s="28"/>
      <c r="H137" s="73"/>
    </row>
    <row r="138" spans="2:10" ht="18" customHeight="1" thickBot="1" x14ac:dyDescent="0.35">
      <c r="B138" s="30" t="s">
        <v>9</v>
      </c>
      <c r="C138" s="38" t="s">
        <v>10</v>
      </c>
      <c r="D138" s="30" t="s">
        <v>11</v>
      </c>
      <c r="E138" s="30" t="s">
        <v>12</v>
      </c>
      <c r="F138" s="30" t="s">
        <v>13</v>
      </c>
      <c r="G138" s="30" t="s">
        <v>14</v>
      </c>
      <c r="H138" s="74"/>
    </row>
    <row r="139" spans="2:10" ht="27.75" customHeight="1" x14ac:dyDescent="0.3">
      <c r="B139" s="31">
        <f>1</f>
        <v>1</v>
      </c>
      <c r="C139" s="32" t="s">
        <v>90</v>
      </c>
      <c r="D139" s="31" t="s">
        <v>21</v>
      </c>
      <c r="E139" s="33">
        <v>10661</v>
      </c>
      <c r="F139" s="61"/>
      <c r="G139" s="54">
        <f>E139*F139</f>
        <v>0</v>
      </c>
      <c r="H139" s="55"/>
    </row>
    <row r="140" spans="2:10" ht="27.75" customHeight="1" x14ac:dyDescent="0.3">
      <c r="B140" s="31">
        <f>B139+1</f>
        <v>2</v>
      </c>
      <c r="C140" s="32" t="s">
        <v>91</v>
      </c>
      <c r="D140" s="31" t="s">
        <v>21</v>
      </c>
      <c r="E140" s="33">
        <v>4628</v>
      </c>
      <c r="F140" s="61"/>
      <c r="G140" s="54">
        <f t="shared" ref="G140" si="20">E140*F140</f>
        <v>0</v>
      </c>
      <c r="H140" s="55"/>
      <c r="J140" s="67"/>
    </row>
    <row r="141" spans="2:10" ht="27.6" customHeight="1" x14ac:dyDescent="0.3">
      <c r="B141" s="31"/>
      <c r="C141" s="46"/>
      <c r="D141" s="31"/>
      <c r="E141" s="31"/>
      <c r="F141" s="62"/>
      <c r="G141" s="55"/>
      <c r="H141" s="34"/>
    </row>
    <row r="142" spans="2:10" ht="27.75" customHeight="1" x14ac:dyDescent="0.3">
      <c r="B142" s="31"/>
      <c r="C142" s="32"/>
      <c r="D142" s="31"/>
      <c r="E142" s="31"/>
      <c r="F142" s="56" t="s">
        <v>17</v>
      </c>
      <c r="G142" s="57">
        <f>SUM(G139:G141)</f>
        <v>0</v>
      </c>
    </row>
    <row r="143" spans="2:10" ht="27.75" customHeight="1" x14ac:dyDescent="0.3">
      <c r="F143" s="63"/>
      <c r="G143" s="63"/>
      <c r="H143" s="63"/>
    </row>
    <row r="144" spans="2:10" ht="27.75" customHeight="1" x14ac:dyDescent="0.3">
      <c r="F144" s="64" t="s">
        <v>37</v>
      </c>
      <c r="G144" s="65">
        <f>G56+G73+G97+G118+G135+G142</f>
        <v>0</v>
      </c>
      <c r="H144" s="76"/>
    </row>
    <row r="145" spans="6:8" ht="27.75" customHeight="1" x14ac:dyDescent="0.3">
      <c r="F145" s="46" t="s">
        <v>38</v>
      </c>
      <c r="G145" s="47">
        <v>132</v>
      </c>
      <c r="H145" s="77"/>
    </row>
    <row r="146" spans="6:8" ht="27.75" customHeight="1" x14ac:dyDescent="0.3">
      <c r="F146" s="46" t="s">
        <v>39</v>
      </c>
      <c r="G146" s="48">
        <f>G144/G145</f>
        <v>0</v>
      </c>
      <c r="H146" s="78"/>
    </row>
    <row r="147" spans="6:8" ht="27.75" customHeight="1" x14ac:dyDescent="0.3"/>
    <row r="148" spans="6:8" ht="27.75" customHeight="1" x14ac:dyDescent="0.3"/>
    <row r="149" spans="6:8" ht="27.75" customHeight="1" x14ac:dyDescent="0.3"/>
    <row r="150" spans="6:8" ht="27.75" customHeight="1" x14ac:dyDescent="0.3"/>
  </sheetData>
  <mergeCells count="15">
    <mergeCell ref="C32:F32"/>
    <mergeCell ref="C30:F30"/>
    <mergeCell ref="C31:F31"/>
    <mergeCell ref="C29:F29"/>
    <mergeCell ref="Q17:S17"/>
    <mergeCell ref="C18:E18"/>
    <mergeCell ref="C20:E20"/>
    <mergeCell ref="N28:O28"/>
    <mergeCell ref="C10:G10"/>
    <mergeCell ref="C19:E19"/>
    <mergeCell ref="C13:E13"/>
    <mergeCell ref="C14:E14"/>
    <mergeCell ref="C15:E15"/>
    <mergeCell ref="C16:E16"/>
    <mergeCell ref="C17:E17"/>
  </mergeCells>
  <pageMargins left="0.7" right="0.7" top="0.75" bottom="0.75" header="0.3" footer="0.3"/>
  <pageSetup scale="53" orientation="portrait" r:id="rId1"/>
  <headerFooter differentFirst="1">
    <oddHeader>&amp;CLantana Subdivision Unit 1 - Onsite/Offsite Bid Form&amp;RForm Issue Date: 8/26/2024</oddHeader>
    <oddFooter>Page &amp;P of &amp;N</oddFooter>
    <firstFooter>Page &amp;P of &amp;N</firstFooter>
  </headerFooter>
  <rowBreaks count="3" manualBreakCount="3">
    <brk id="36" max="16383" man="1"/>
    <brk id="74" max="16383" man="1"/>
    <brk id="119" min="1" max="6" man="1"/>
  </rowBreaks>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Public Bid - Onsite &amp; Offsite</vt:lpstr>
      <vt:lpstr>'Public Bid - Onsite &amp; Offsite'!Print_Area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Brittany Beisert</dc:creator>
  <cp:lastModifiedBy>Chris Van Heerde</cp:lastModifiedBy>
  <cp:lastPrinted>2024-08-23T15:14:26Z</cp:lastPrinted>
  <dcterms:created xsi:type="dcterms:W3CDTF">2024-08-19T22:49:36Z</dcterms:created>
  <dcterms:modified xsi:type="dcterms:W3CDTF">2026-04-23T22:47:59Z</dcterms:modified>
</cp:coreProperties>
</file>