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M:\_Projects\337 - Lennar Homes\044 - Parkside Unit 4\Construction Admin\Public Bidding\Addendum 2\"/>
    </mc:Choice>
  </mc:AlternateContent>
  <xr:revisionPtr revIDLastSave="0" documentId="13_ncr:1_{28591399-7A29-4D7E-A745-64501E4CBD99}" xr6:coauthVersionLast="47" xr6:coauthVersionMax="47" xr10:uidLastSave="{00000000-0000-0000-0000-000000000000}"/>
  <bookViews>
    <workbookView xWindow="28680" yWindow="-120" windowWidth="29040" windowHeight="15720" xr2:uid="{C0599CB8-1996-42E9-A979-E2863BBD26B8}"/>
  </bookViews>
  <sheets>
    <sheet name="Public Bid - Onsite &amp; Offsite" sheetId="2" r:id="rId1"/>
  </sheets>
  <definedNames>
    <definedName name="_xlnm.Print_Area" localSheetId="0">'Public Bid - Onsite &amp; Offsite'!$B$1:$G$187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45" i="2" l="1"/>
  <c r="G44" i="2"/>
  <c r="G43" i="2"/>
  <c r="B127" i="2"/>
  <c r="G127" i="2"/>
  <c r="B42" i="2"/>
  <c r="B43" i="2" s="1"/>
  <c r="B44" i="2" s="1"/>
  <c r="B45" i="2" s="1"/>
  <c r="B46" i="2" s="1"/>
  <c r="B47" i="2" s="1"/>
  <c r="B48" i="2" s="1"/>
  <c r="B49" i="2" s="1"/>
  <c r="B50" i="2" s="1"/>
  <c r="B51" i="2" s="1"/>
  <c r="B52" i="2" s="1"/>
  <c r="B53" i="2" s="1"/>
  <c r="B54" i="2" s="1"/>
  <c r="G41" i="2"/>
  <c r="G42" i="2"/>
  <c r="G53" i="2"/>
  <c r="G139" i="2" l="1"/>
  <c r="G140" i="2"/>
  <c r="G141" i="2"/>
  <c r="G142" i="2"/>
  <c r="G143" i="2"/>
  <c r="G144" i="2"/>
  <c r="G145" i="2"/>
  <c r="G146" i="2"/>
  <c r="G147" i="2"/>
  <c r="G148" i="2"/>
  <c r="G149" i="2"/>
  <c r="G150" i="2"/>
  <c r="G151" i="2"/>
  <c r="G152" i="2"/>
  <c r="G153" i="2"/>
  <c r="G154" i="2"/>
  <c r="G155" i="2"/>
  <c r="G156" i="2"/>
  <c r="G157" i="2"/>
  <c r="G158" i="2"/>
  <c r="G159" i="2"/>
  <c r="G160" i="2"/>
  <c r="G161" i="2"/>
  <c r="G162" i="2"/>
  <c r="G163" i="2"/>
  <c r="G164" i="2"/>
  <c r="G165" i="2"/>
  <c r="G166" i="2"/>
  <c r="G167" i="2"/>
  <c r="G168" i="2"/>
  <c r="G169" i="2"/>
  <c r="G170" i="2"/>
  <c r="G171" i="2"/>
  <c r="G172" i="2"/>
  <c r="G173" i="2"/>
  <c r="G174" i="2"/>
  <c r="G175" i="2"/>
  <c r="G176" i="2"/>
  <c r="G177" i="2"/>
  <c r="G178" i="2"/>
  <c r="G179" i="2"/>
  <c r="G180" i="2"/>
  <c r="G181" i="2"/>
  <c r="G138" i="2"/>
  <c r="G137" i="2"/>
  <c r="G136" i="2"/>
  <c r="G135" i="2"/>
  <c r="G134" i="2"/>
  <c r="G133" i="2"/>
  <c r="B133" i="2"/>
  <c r="B134" i="2" s="1"/>
  <c r="B135" i="2" s="1"/>
  <c r="B136" i="2" s="1"/>
  <c r="B137" i="2" s="1"/>
  <c r="B138" i="2" s="1"/>
  <c r="B139" i="2" s="1"/>
  <c r="B140" i="2" s="1"/>
  <c r="B141" i="2" s="1"/>
  <c r="B142" i="2" s="1"/>
  <c r="B143" i="2" s="1"/>
  <c r="B144" i="2" s="1"/>
  <c r="B145" i="2" s="1"/>
  <c r="B146" i="2" s="1"/>
  <c r="B147" i="2" s="1"/>
  <c r="B148" i="2" s="1"/>
  <c r="B149" i="2" s="1"/>
  <c r="B150" i="2" s="1"/>
  <c r="B151" i="2" s="1"/>
  <c r="B152" i="2" s="1"/>
  <c r="B153" i="2" s="1"/>
  <c r="B154" i="2" s="1"/>
  <c r="B155" i="2" s="1"/>
  <c r="B156" i="2" s="1"/>
  <c r="B157" i="2" s="1"/>
  <c r="B158" i="2" s="1"/>
  <c r="B159" i="2" s="1"/>
  <c r="B160" i="2" s="1"/>
  <c r="B161" i="2" s="1"/>
  <c r="B162" i="2" s="1"/>
  <c r="B163" i="2" s="1"/>
  <c r="B164" i="2" s="1"/>
  <c r="B165" i="2" s="1"/>
  <c r="B166" i="2" s="1"/>
  <c r="B167" i="2" s="1"/>
  <c r="B168" i="2" s="1"/>
  <c r="B169" i="2" s="1"/>
  <c r="B170" i="2" s="1"/>
  <c r="B171" i="2" s="1"/>
  <c r="B172" i="2" s="1"/>
  <c r="B173" i="2" s="1"/>
  <c r="B174" i="2" s="1"/>
  <c r="B175" i="2" s="1"/>
  <c r="B176" i="2" s="1"/>
  <c r="B177" i="2" s="1"/>
  <c r="B178" i="2" s="1"/>
  <c r="B179" i="2" s="1"/>
  <c r="B180" i="2" s="1"/>
  <c r="B181" i="2" s="1"/>
  <c r="G86" i="2"/>
  <c r="G67" i="2"/>
  <c r="B68" i="2"/>
  <c r="E95" i="2"/>
  <c r="G95" i="2" s="1"/>
  <c r="E96" i="2"/>
  <c r="G96" i="2" s="1"/>
  <c r="E99" i="2"/>
  <c r="G99" i="2" s="1"/>
  <c r="E97" i="2"/>
  <c r="G97" i="2" s="1"/>
  <c r="G100" i="2"/>
  <c r="E112" i="2"/>
  <c r="G112" i="2" s="1"/>
  <c r="G117" i="2"/>
  <c r="G69" i="2"/>
  <c r="G40" i="2"/>
  <c r="G46" i="2"/>
  <c r="E62" i="2"/>
  <c r="G98" i="2"/>
  <c r="B98" i="2"/>
  <c r="B103" i="2" s="1"/>
  <c r="B104" i="2" s="1"/>
  <c r="B105" i="2" s="1"/>
  <c r="B106" i="2" s="1"/>
  <c r="G113" i="2"/>
  <c r="G114" i="2"/>
  <c r="G115" i="2"/>
  <c r="G116" i="2"/>
  <c r="G118" i="2"/>
  <c r="G120" i="2"/>
  <c r="G121" i="2"/>
  <c r="G122" i="2"/>
  <c r="G124" i="2"/>
  <c r="G125" i="2"/>
  <c r="G101" i="2"/>
  <c r="G106" i="2"/>
  <c r="G79" i="2"/>
  <c r="G82" i="2"/>
  <c r="G83" i="2"/>
  <c r="G84" i="2"/>
  <c r="G88" i="2"/>
  <c r="G61" i="2"/>
  <c r="G63" i="2"/>
  <c r="G64" i="2"/>
  <c r="G66" i="2"/>
  <c r="G70" i="2"/>
  <c r="G71" i="2"/>
  <c r="G72" i="2"/>
  <c r="G39" i="2"/>
  <c r="G47" i="2"/>
  <c r="G48" i="2"/>
  <c r="G49" i="2"/>
  <c r="G51" i="2"/>
  <c r="G126" i="2"/>
  <c r="B112" i="2"/>
  <c r="B113" i="2" s="1"/>
  <c r="B114" i="2" s="1"/>
  <c r="B115" i="2" s="1"/>
  <c r="B116" i="2" s="1"/>
  <c r="B117" i="2" s="1"/>
  <c r="B118" i="2" s="1"/>
  <c r="B119" i="2" s="1"/>
  <c r="B120" i="2" s="1"/>
  <c r="B121" i="2" s="1"/>
  <c r="B122" i="2" s="1"/>
  <c r="B123" i="2" s="1"/>
  <c r="B124" i="2" s="1"/>
  <c r="B125" i="2" s="1"/>
  <c r="B126" i="2" s="1"/>
  <c r="G123" i="2"/>
  <c r="G119" i="2"/>
  <c r="G50" i="2"/>
  <c r="G102" i="2"/>
  <c r="G183" i="2" l="1"/>
  <c r="F19" i="2" s="1"/>
  <c r="G19" i="2" s="1"/>
  <c r="E103" i="2"/>
  <c r="G129" i="2"/>
  <c r="E104" i="2" l="1"/>
  <c r="G103" i="2" l="1"/>
  <c r="E105" i="2"/>
  <c r="G105" i="2" s="1"/>
  <c r="G104" i="2"/>
  <c r="G87" i="2"/>
  <c r="E81" i="2"/>
  <c r="G81" i="2" s="1"/>
  <c r="G80" i="2"/>
  <c r="G85" i="2"/>
  <c r="G62" i="2"/>
  <c r="E65" i="2"/>
  <c r="G65" i="2" s="1"/>
  <c r="G68" i="2" l="1"/>
  <c r="G52" i="2"/>
  <c r="G94" i="2"/>
  <c r="G108" i="2" s="1"/>
  <c r="G90" i="2"/>
  <c r="B80" i="2"/>
  <c r="B81" i="2" s="1"/>
  <c r="B82" i="2" s="1"/>
  <c r="B83" i="2" s="1"/>
  <c r="B84" i="2" s="1"/>
  <c r="B85" i="2" s="1"/>
  <c r="G73" i="2"/>
  <c r="G60" i="2"/>
  <c r="B61" i="2"/>
  <c r="B62" i="2" s="1"/>
  <c r="B63" i="2" s="1"/>
  <c r="B64" i="2" s="1"/>
  <c r="B65" i="2" s="1"/>
  <c r="B66" i="2" s="1"/>
  <c r="B69" i="2" s="1"/>
  <c r="B70" i="2" s="1"/>
  <c r="B71" i="2" s="1"/>
  <c r="B72" i="2" s="1"/>
  <c r="B73" i="2" s="1"/>
  <c r="G54" i="2"/>
  <c r="G75" i="2" l="1"/>
  <c r="G56" i="2"/>
  <c r="F16" i="2"/>
  <c r="G16" i="2" s="1"/>
  <c r="F18" i="2"/>
  <c r="G18" i="2" s="1"/>
  <c r="G185" i="2" l="1"/>
  <c r="G187" i="2" s="1"/>
  <c r="F14" i="2"/>
  <c r="G14" i="2" s="1"/>
  <c r="F17" i="2"/>
  <c r="F15" i="2"/>
  <c r="G17" i="2" l="1"/>
  <c r="F20" i="2"/>
  <c r="G20" i="2" s="1"/>
  <c r="G15" i="2"/>
</calcChain>
</file>

<file path=xl/sharedStrings.xml><?xml version="1.0" encoding="utf-8"?>
<sst xmlns="http://schemas.openxmlformats.org/spreadsheetml/2006/main" count="313" uniqueCount="164">
  <si>
    <t>Summary</t>
  </si>
  <si>
    <t>Subtotal</t>
  </si>
  <si>
    <t>Per Lot</t>
  </si>
  <si>
    <t>SW3P &amp; SITEWORK</t>
  </si>
  <si>
    <t>STREET IMPROVEMENTS</t>
  </si>
  <si>
    <t>Total</t>
  </si>
  <si>
    <t>Exclusions:</t>
  </si>
  <si>
    <t>Amenities</t>
  </si>
  <si>
    <t>Impact Fees</t>
  </si>
  <si>
    <t>Construction Staking</t>
  </si>
  <si>
    <t>Water Meter Set Fees</t>
  </si>
  <si>
    <t>ITEM</t>
  </si>
  <si>
    <t>DESCRIPTION</t>
  </si>
  <si>
    <t>UNIT</t>
  </si>
  <si>
    <t>EST/QTY</t>
  </si>
  <si>
    <t>$/UNIT</t>
  </si>
  <si>
    <t>AMOUNT</t>
  </si>
  <si>
    <t>CY</t>
  </si>
  <si>
    <t>AC.</t>
  </si>
  <si>
    <t>SUBTOTAL</t>
  </si>
  <si>
    <t xml:space="preserve">STREET IMPROVEMENTS </t>
  </si>
  <si>
    <t>2" Type D HMAC (Local)</t>
  </si>
  <si>
    <t>SY</t>
  </si>
  <si>
    <t>10" Flex Base (Local)</t>
  </si>
  <si>
    <t>Concrete Curb &amp; Gutter</t>
  </si>
  <si>
    <t>LF</t>
  </si>
  <si>
    <t>4' Sidewalk</t>
  </si>
  <si>
    <t>LS</t>
  </si>
  <si>
    <t>Mailbox Pad</t>
  </si>
  <si>
    <t>EA</t>
  </si>
  <si>
    <t>Sidewalk Ramps</t>
  </si>
  <si>
    <t>8" SDR 26 D3034 (4'-8')</t>
  </si>
  <si>
    <t>Standard Sanitary Manholes</t>
  </si>
  <si>
    <t>Extra Depth Manhole</t>
  </si>
  <si>
    <t>VF</t>
  </si>
  <si>
    <t>Trench Excavation Protection</t>
  </si>
  <si>
    <t>TV Inspection of Sewer Main</t>
  </si>
  <si>
    <t>Mandrel &amp; Vacuum Testing</t>
  </si>
  <si>
    <t>8" C900 Water Line</t>
  </si>
  <si>
    <t>Fire Hydrant Assembly</t>
  </si>
  <si>
    <t>1" Single Short Water Service</t>
  </si>
  <si>
    <t>1" Single Long Water Service</t>
  </si>
  <si>
    <t>1" Dual Short Water Service</t>
  </si>
  <si>
    <t>1" Dual Long Water Service</t>
  </si>
  <si>
    <t>TN</t>
  </si>
  <si>
    <t>8" Gate Valve w/Box, M.J.</t>
  </si>
  <si>
    <t xml:space="preserve">CONSTRUCTION TOTAL </t>
  </si>
  <si>
    <t>NUMBER OF LOTS</t>
  </si>
  <si>
    <t>COST PER LOT</t>
  </si>
  <si>
    <t>12" C900 Water Line</t>
  </si>
  <si>
    <t>3/4" Domestic Meter Boxes</t>
  </si>
  <si>
    <t>2" Temporary Blow-off</t>
  </si>
  <si>
    <t>12" Pipe Fittings</t>
  </si>
  <si>
    <t>8" Pipe Fittings</t>
  </si>
  <si>
    <t>Revegetation</t>
  </si>
  <si>
    <t>Stabilized Construction Entrance</t>
  </si>
  <si>
    <t>Silt Fence</t>
  </si>
  <si>
    <t>Concrete Washout Pits</t>
  </si>
  <si>
    <t>12" Gate Valve w/Box, M.J.</t>
  </si>
  <si>
    <t>12" x 8" Reducers</t>
  </si>
  <si>
    <t>Trech Excavation Protection</t>
  </si>
  <si>
    <t>Public Bid Items</t>
  </si>
  <si>
    <t>Assumptions:</t>
  </si>
  <si>
    <t>DRAINAGE IMPROVEMENTS</t>
  </si>
  <si>
    <t>Mobilization</t>
  </si>
  <si>
    <t>Sanitary Sewer Laterals &amp; Cleanouts</t>
  </si>
  <si>
    <t>8" SDR 26 D3034 (14'+)</t>
  </si>
  <si>
    <t>The undersigned bidder declares that the only person or parties interested in this proposal as principals are those names herein, that this proposal has been prepared without collusion with any other person, firm, or corporation; that he has carefully examined the specifications and the site of the proposed work and therefore agrees that he will provide all the necessary machinery, tools, apparatus  and other means of construction, and will do all the work and furnish all the materials called for in the specifications in the manner prescribed therein and according to the requirements of the Engineer as herein set forth, for the following prices. Contractor is responsible for identifying any cost items on the plans not listed on this Bid Sheet.  Contractor shall be responsible to provide prices and quantities that represents the project drawings and specifications, even if different from quantities shown below.</t>
  </si>
  <si>
    <t>BID DATE:____________________________</t>
  </si>
  <si>
    <t>BIDDER:______________________________</t>
  </si>
  <si>
    <t xml:space="preserve">Dry Utilities - electric meters, light poles, conduits, etc. </t>
  </si>
  <si>
    <t>Landscaping, planting, and irrigation installation</t>
  </si>
  <si>
    <t>Parkside Unit 4</t>
  </si>
  <si>
    <t>Sitework, Street, Sewer, Water Improvements</t>
  </si>
  <si>
    <t>Thursday, November 20, 2024</t>
  </si>
  <si>
    <t>Clear &amp; Grub/Strip Top Soil</t>
  </si>
  <si>
    <t>Filter Dike Inlet Protection</t>
  </si>
  <si>
    <t>Rock Berm</t>
  </si>
  <si>
    <t>SANITARY SEWER IMPROVEMENTS</t>
  </si>
  <si>
    <t>WATER IMPROVEMENTS</t>
  </si>
  <si>
    <t>6" Lime Stabilized Subgrade (Local)</t>
  </si>
  <si>
    <t>2" Type D HMAC (Collector)</t>
  </si>
  <si>
    <t>14.5" Flex Base (Collector)</t>
  </si>
  <si>
    <t>6" Lime Stabilized Subgrade (Collector)</t>
  </si>
  <si>
    <t>10' Sidewalk/ Hike and Bike</t>
  </si>
  <si>
    <t>Street Signage &amp; Striping (to include temporary road closure signage for construction)</t>
  </si>
  <si>
    <t>Bollards and Header Curb</t>
  </si>
  <si>
    <t>Sidewalk Box</t>
  </si>
  <si>
    <t>6'x 3' SBC</t>
  </si>
  <si>
    <t>Headwall</t>
  </si>
  <si>
    <t>25' Curb Inlet</t>
  </si>
  <si>
    <t>4' x2' SBC</t>
  </si>
  <si>
    <t>End Treatment w/o Runners (SETSW-O)</t>
  </si>
  <si>
    <t>15' Curb Inlet</t>
  </si>
  <si>
    <t>5' x 2' SBC</t>
  </si>
  <si>
    <t>Rock RipRap</t>
  </si>
  <si>
    <t>8" SDR 26 D3034 (8'-10')</t>
  </si>
  <si>
    <t>8" SDR 26 D3034 (10'-12')</t>
  </si>
  <si>
    <t>8" SDR 26 D3034 (12'-14')</t>
  </si>
  <si>
    <t>Green ASTM D3034 SDR 26</t>
  </si>
  <si>
    <t>White ASTM D3034 SDR 26</t>
  </si>
  <si>
    <t>Valley Gutter</t>
  </si>
  <si>
    <t>24" RCP</t>
  </si>
  <si>
    <t>MO</t>
  </si>
  <si>
    <t>Drill Shaft (TRF Sig Pole) (30 in) (416) (6031)</t>
  </si>
  <si>
    <t>Drill Shaft (TRF Sig Pole) (26 in) (416) (6032)</t>
  </si>
  <si>
    <t>Mobilization (500) (6001)</t>
  </si>
  <si>
    <t>Barricades, Signs, and Traffic Handling (502) (6001)</t>
  </si>
  <si>
    <t>Conduit (PVC) (SCHD 40) (2") (618) (6023)</t>
  </si>
  <si>
    <t>Conduit (PVC) (SCHD 40) (3") (618) (6029)</t>
  </si>
  <si>
    <t>Conduit (PVC) (SCHD 40) (4") (618) (6033)</t>
  </si>
  <si>
    <t>Conduit (PVC) (SCHD 40) (4") (Bore) (610) (6034)</t>
  </si>
  <si>
    <t>Elec Conductor (No. 8) Insulated (620) (6008)</t>
  </si>
  <si>
    <t>Elec Conductor (No. 6) Bare (620) (6009)</t>
  </si>
  <si>
    <t>Elec Conductor (No. 6) Insulated (620) (6010)</t>
  </si>
  <si>
    <t>Ground Box TY D (162922) W/ Apron (624) (6010)</t>
  </si>
  <si>
    <t>Elec SRV TY D 120/240 070 (NS)SS (E) PS(U) (628) (6187)</t>
  </si>
  <si>
    <t>REFL PAV MARK TY (W) 8" (SLD) (100 MIL) (666) 6036)</t>
  </si>
  <si>
    <t>REFL PAV MARK TY (W) 24" (SLD) (100 MIL) (666) (6048)</t>
  </si>
  <si>
    <t>REFL PAV MARK TY (W) (ARROW) (100 MIL) (666) (6054)</t>
  </si>
  <si>
    <t>REFL PAV MARK TY (W) (WORD) (100 MIL) (666) (6078)</t>
  </si>
  <si>
    <t>REFL PAV MARK TY I-C (672) (6007)</t>
  </si>
  <si>
    <t>ELIM EXT PAV MARK &amp; MRKS (4") (677) (6001)</t>
  </si>
  <si>
    <t>ELIM EXT PAV MARK &amp; MRKS (ARROW) (677) (6008)</t>
  </si>
  <si>
    <t>ELIM EXT PAV MARK &amp; MRKS (WORD) (677) (6012)</t>
  </si>
  <si>
    <t>PAV SURF PREP FOR MRK (8") (678) (6004)</t>
  </si>
  <si>
    <t>PAV SURF PREP FOR MRK (24") (678) (6008)</t>
  </si>
  <si>
    <t>PAV SURF PREP FOR MRK (ARROW) (678) (6009)</t>
  </si>
  <si>
    <t>PAV SURF PREP FOR MRK (WORD) (678) ( 6016)</t>
  </si>
  <si>
    <t>INSTALL HWY TRAF SIG (ISOLATED) (680) (6002)</t>
  </si>
  <si>
    <t>VEH SIG SEC (12") LED (GRN) (682) (6001)</t>
  </si>
  <si>
    <t>VEH SIG SEC (12") LED (GRN ARW) (682) (6002)</t>
  </si>
  <si>
    <t>VEH SIG SEC (12") LED (YEL) (682) (6003)</t>
  </si>
  <si>
    <t>VEH SIG SEC (12") LED (YEL ARW) (682) (6004)</t>
  </si>
  <si>
    <t>VEH SIG SEC (12") LED (RED) (682) (6005)</t>
  </si>
  <si>
    <t>VEH SIG SEC (12") LED (RED ARW) (682) (6006)</t>
  </si>
  <si>
    <t>PED SIG SEC (LED) COUNTDOWN (682) (6018)</t>
  </si>
  <si>
    <t>BACKPLATE W/REF BRDR (3 SEC) (VENT) ALUM (682) (6051)</t>
  </si>
  <si>
    <t>BACKPLATE W/REF BRDR (4 SEC) (VENT) ALUM (682) (6052)</t>
  </si>
  <si>
    <t>TRF SIG CBL (TY A) (14 AWG) (5 CONDR) (684) (6031)</t>
  </si>
  <si>
    <t>TRF SIG CBL (TY A) (14 AWG) (7 CONDR) (684) (6033)</t>
  </si>
  <si>
    <t>TRF SIG CBL (TY A) (14 AWG) (10 CONDR) (684) (6036)</t>
  </si>
  <si>
    <t>TRF SIG CBL (TY A) (14 AWG) (20 CONDR) (684) (6046)</t>
  </si>
  <si>
    <t>TRF SIG CBL (TY A) (12 AWG) (2 CONDR) (684) (6079)</t>
  </si>
  <si>
    <t>INS TRF SIG PL AM (S) 1 ARM (28') (686) (6029)</t>
  </si>
  <si>
    <t>INS TRF SIG PL AM (S) 1 ARM (40') (686) (6041)</t>
  </si>
  <si>
    <t>INS TRF SIG PL AM (S) 1 ARM (48') LUM (686) (6051)</t>
  </si>
  <si>
    <t>PEDESTAL POLE ASSEMBLY (687) (6001)</t>
  </si>
  <si>
    <t>PED DETECT PUSH BUTTON (APS) - POLARA (688) (6001)</t>
  </si>
  <si>
    <t>PED DETECTOR CONTROLLER UNIT - POLARA (688) (6003)</t>
  </si>
  <si>
    <t>BBU SYSTEM (EXTERNAL BATT CABINET) (6058) (6001)</t>
  </si>
  <si>
    <t>RVDS (PRESENCE DETECTION ONLY) (6292) (6001)</t>
  </si>
  <si>
    <t>RVDS (PRESENCE AND ADVANCE DET) (6292) (6003)</t>
  </si>
  <si>
    <t>TxDOT TRAFFIC SIGNAL</t>
  </si>
  <si>
    <t>Sediementation Basin (3' Deep)</t>
  </si>
  <si>
    <t>1.) This bid form only captures quantities "on-site" within Unit 4 and a Storm Drain for Unit 5.</t>
  </si>
  <si>
    <t>Excavation (Residential Lots)</t>
  </si>
  <si>
    <t>Embankment (Residential Lots)</t>
  </si>
  <si>
    <t>Excavation (Street and Drainage)</t>
  </si>
  <si>
    <t>Embankment (Street and Drainage)</t>
  </si>
  <si>
    <t>Haul &amp; Embank Stockpile from U5</t>
  </si>
  <si>
    <t>Embankment of Utility Spoils</t>
  </si>
  <si>
    <t>2" SCH 80 PVC Conduit at Long Service Leads Per Detail WA-35</t>
  </si>
  <si>
    <t>Import Remaining Excess from Offsite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</si>
</sst>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F800]dddd\,\ mmmm\ dd\,\ yyyy"/>
    <numFmt numFmtId="165" formatCode="_(&quot;$&quot;* #,##0_);_(&quot;$&quot;* \(#,##0\);_(&quot;$&quot;* &quot;-&quot;??_);_(@_)"/>
    <numFmt numFmtId="166" formatCode="#,##0.0"/>
  </numFmts>
  <fonts count="20" x14ac:knownFonts="1">
    <font>
      <sz val="11"/>
      <color theme="1"/>
      <name val="Calibri"/>
      <family val="2"/>
      <scheme val="minor"/>
    </font>
    <font>
      <sz val="11"/>
      <color theme="1"/>
      <name val="Calibri"/>
      <family val="2"/>
      <scheme val="minor"/>
    </font>
    <font>
      <sz val="11"/>
      <name val="Calibri"/>
      <family val="2"/>
      <scheme val="minor"/>
    </font>
    <font>
      <b/>
      <sz val="14"/>
      <name val="Times New Roman"/>
      <family val="1"/>
    </font>
    <font>
      <b/>
      <sz val="10"/>
      <name val="Times New Roman"/>
      <family val="1"/>
    </font>
    <font>
      <b/>
      <sz val="8"/>
      <name val="Times New Roman"/>
      <family val="1"/>
    </font>
    <font>
      <sz val="12"/>
      <name val="Times New Roman"/>
      <family val="1"/>
    </font>
    <font>
      <b/>
      <sz val="12"/>
      <name val="Times New Roman"/>
      <family val="1"/>
    </font>
    <font>
      <b/>
      <sz val="18"/>
      <color theme="1"/>
      <name val="Times New Roman"/>
      <family val="1"/>
    </font>
    <font>
      <b/>
      <sz val="14"/>
      <color theme="1"/>
      <name val="Times New Roman"/>
      <family val="1"/>
    </font>
    <font>
      <b/>
      <sz val="10"/>
      <color theme="1"/>
      <name val="Times New Roman"/>
      <family val="1"/>
    </font>
    <font>
      <b/>
      <sz val="9"/>
      <color theme="1"/>
      <name val="Times New Roman"/>
      <family val="1"/>
    </font>
    <font>
      <b/>
      <sz val="8"/>
      <color theme="1"/>
      <name val="Times New Roman"/>
      <family val="1"/>
    </font>
    <font>
      <sz val="12"/>
      <color theme="1"/>
      <name val="Times New Roman"/>
      <family val="1"/>
    </font>
    <font>
      <b/>
      <sz val="12"/>
      <color theme="1"/>
      <name val="Times New Roman"/>
      <family val="1"/>
    </font>
    <font>
      <b/>
      <sz val="14"/>
      <color theme="1"/>
      <name val="Arial"/>
      <family val="2"/>
    </font>
    <font>
      <b/>
      <sz val="12"/>
      <color theme="1"/>
      <name val="Arial"/>
      <family val="2"/>
    </font>
    <font>
      <sz val="10"/>
      <color theme="1"/>
      <name val="Arial"/>
      <family val="2"/>
    </font>
    <font>
      <sz val="12"/>
      <color theme="1"/>
      <name val="Arial"/>
      <family val="2"/>
    </font>
    <font>
      <b/>
      <sz val="16"/>
      <color theme="1"/>
      <name val="Times New Roman"/>
      <family val="1"/>
    </font>
  </fonts>
  <fills count="2">
    <fill>
      <patternFill patternType="none"/>
    </fill>
    <fill>
      <patternFill patternType="gray125"/>
    </fill>
  </fills>
  <borders count="17">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indexed="64"/>
      </top>
      <bottom style="medium">
        <color indexed="64"/>
      </bottom>
      <diagonal/>
    </border>
    <border>
      <left/>
      <right style="medium">
        <color auto="1"/>
      </right>
      <top style="medium">
        <color auto="1"/>
      </top>
      <bottom style="medium">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top style="medium">
        <color auto="1"/>
      </top>
      <bottom style="hair">
        <color auto="1"/>
      </bottom>
      <diagonal/>
    </border>
    <border>
      <left style="medium">
        <color indexed="64"/>
      </left>
      <right style="medium">
        <color indexed="64"/>
      </right>
      <top style="medium">
        <color auto="1"/>
      </top>
      <bottom style="hair">
        <color auto="1"/>
      </bottom>
      <diagonal/>
    </border>
    <border>
      <left style="medium">
        <color auto="1"/>
      </left>
      <right/>
      <top/>
      <bottom/>
      <diagonal/>
    </border>
    <border>
      <left/>
      <right style="medium">
        <color indexed="64"/>
      </right>
      <top/>
      <bottom/>
      <diagonal/>
    </border>
    <border>
      <left style="hair">
        <color indexed="64"/>
      </left>
      <right/>
      <top style="hair">
        <color auto="1"/>
      </top>
      <bottom style="hair">
        <color auto="1"/>
      </bottom>
      <diagonal/>
    </border>
    <border>
      <left style="medium">
        <color indexed="64"/>
      </left>
      <right style="medium">
        <color indexed="64"/>
      </right>
      <top style="hair">
        <color auto="1"/>
      </top>
      <bottom style="hair">
        <color auto="1"/>
      </bottom>
      <diagonal/>
    </border>
    <border>
      <left/>
      <right/>
      <top/>
      <bottom style="medium">
        <color indexed="64"/>
      </bottom>
      <diagonal/>
    </border>
    <border>
      <left/>
      <right/>
      <top style="hair">
        <color indexed="64"/>
      </top>
      <bottom style="hair">
        <color indexed="64"/>
      </bottom>
      <diagonal/>
    </border>
    <border>
      <left/>
      <right/>
      <top/>
      <bottom style="hair">
        <color indexed="64"/>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88">
    <xf numFmtId="0" fontId="0" fillId="0" borderId="0" xfId="0"/>
    <xf numFmtId="0" fontId="8" fillId="0" borderId="0" xfId="0" applyFont="1"/>
    <xf numFmtId="2" fontId="0" fillId="0" borderId="0" xfId="0" applyNumberFormat="1"/>
    <xf numFmtId="0" fontId="9" fillId="0" borderId="0" xfId="0" applyFont="1"/>
    <xf numFmtId="164" fontId="4" fillId="0" borderId="0" xfId="0" quotePrefix="1" applyNumberFormat="1" applyFont="1" applyAlignment="1">
      <alignment horizontal="left"/>
    </xf>
    <xf numFmtId="0" fontId="10" fillId="0" borderId="0" xfId="0" applyFont="1" applyAlignment="1">
      <alignment horizontal="center" vertical="center"/>
    </xf>
    <xf numFmtId="0" fontId="19" fillId="0" borderId="0" xfId="0" applyFont="1"/>
    <xf numFmtId="0" fontId="19" fillId="0" borderId="0" xfId="0" applyFont="1" applyAlignment="1">
      <alignment vertical="top" wrapText="1"/>
    </xf>
    <xf numFmtId="0" fontId="11" fillId="0" borderId="0" xfId="0" applyFont="1" applyAlignment="1">
      <alignment vertical="top" wrapText="1"/>
    </xf>
    <xf numFmtId="2" fontId="12" fillId="0" borderId="0" xfId="0" applyNumberFormat="1" applyFont="1" applyAlignment="1">
      <alignment vertical="top" wrapText="1"/>
    </xf>
    <xf numFmtId="0" fontId="8" fillId="0" borderId="2" xfId="0" applyFont="1" applyBorder="1"/>
    <xf numFmtId="0" fontId="8" fillId="0" borderId="1" xfId="0" applyFont="1" applyBorder="1" applyAlignment="1">
      <alignment horizontal="center"/>
    </xf>
    <xf numFmtId="0" fontId="9" fillId="0" borderId="0" xfId="0" applyFont="1" applyAlignment="1">
      <alignment vertical="top" wrapText="1"/>
    </xf>
    <xf numFmtId="0" fontId="9" fillId="0" borderId="0" xfId="0" applyFont="1" applyAlignment="1">
      <alignment horizontal="left" vertical="top" wrapText="1"/>
    </xf>
    <xf numFmtId="0" fontId="13" fillId="0" borderId="0" xfId="0" applyFont="1" applyAlignment="1">
      <alignment horizontal="left" vertical="center" wrapText="1"/>
    </xf>
    <xf numFmtId="0" fontId="0" fillId="0" borderId="0" xfId="0" applyAlignment="1">
      <alignment horizontal="center"/>
    </xf>
    <xf numFmtId="0" fontId="9" fillId="0" borderId="0" xfId="0" applyFont="1" applyAlignment="1">
      <alignment horizontal="center" vertical="top" wrapText="1"/>
    </xf>
    <xf numFmtId="44" fontId="9" fillId="0" borderId="0" xfId="0" applyNumberFormat="1" applyFont="1" applyAlignment="1">
      <alignment horizontal="right" vertical="top" wrapText="1"/>
    </xf>
    <xf numFmtId="0" fontId="14" fillId="0" borderId="0" xfId="0" applyFont="1" applyAlignment="1">
      <alignment vertical="center" wrapText="1"/>
    </xf>
    <xf numFmtId="44" fontId="13" fillId="0" borderId="0" xfId="0" applyNumberFormat="1" applyFont="1" applyAlignment="1">
      <alignment horizontal="center"/>
    </xf>
    <xf numFmtId="0" fontId="12" fillId="0" borderId="0" xfId="0" applyFont="1" applyAlignment="1">
      <alignment horizontal="left" vertical="top" wrapText="1"/>
    </xf>
    <xf numFmtId="0" fontId="13" fillId="0" borderId="0" xfId="0" applyFont="1" applyAlignment="1">
      <alignment vertical="center" wrapText="1"/>
    </xf>
    <xf numFmtId="0" fontId="13" fillId="0" borderId="0" xfId="0" applyFont="1" applyAlignment="1">
      <alignment horizontal="left" vertical="top" wrapText="1"/>
    </xf>
    <xf numFmtId="0" fontId="13" fillId="0" borderId="0" xfId="0" applyFont="1" applyAlignment="1">
      <alignment horizontal="left" vertical="top"/>
    </xf>
    <xf numFmtId="44" fontId="9" fillId="0" borderId="0" xfId="0" applyNumberFormat="1" applyFont="1" applyAlignment="1">
      <alignment horizontal="left" vertical="top" wrapText="1"/>
    </xf>
    <xf numFmtId="0" fontId="7" fillId="0" borderId="0" xfId="0" applyFont="1" applyAlignment="1">
      <alignment vertical="center" wrapText="1"/>
    </xf>
    <xf numFmtId="0" fontId="3" fillId="0" borderId="0" xfId="0" applyFont="1" applyAlignment="1">
      <alignment horizontal="left" vertical="top" wrapText="1"/>
    </xf>
    <xf numFmtId="44" fontId="3" fillId="0" borderId="0" xfId="0" applyNumberFormat="1" applyFont="1" applyAlignment="1">
      <alignment horizontal="left" vertical="top" wrapText="1"/>
    </xf>
    <xf numFmtId="0" fontId="2" fillId="0" borderId="0" xfId="0" applyFont="1"/>
    <xf numFmtId="0" fontId="5" fillId="0" borderId="0" xfId="0" applyFont="1" applyAlignment="1">
      <alignment horizontal="left" vertical="top" wrapText="1"/>
    </xf>
    <xf numFmtId="0" fontId="15" fillId="0" borderId="14" xfId="0" applyFont="1" applyBorder="1"/>
    <xf numFmtId="0" fontId="16" fillId="0" borderId="14" xfId="0" applyFont="1" applyBorder="1"/>
    <xf numFmtId="0" fontId="17" fillId="0" borderId="14" xfId="0" applyFont="1" applyBorder="1"/>
    <xf numFmtId="0" fontId="17" fillId="0" borderId="14" xfId="0" applyFont="1" applyBorder="1" applyAlignment="1">
      <alignment horizontal="center"/>
    </xf>
    <xf numFmtId="0" fontId="16" fillId="0" borderId="14" xfId="0" applyFont="1" applyBorder="1" applyAlignment="1">
      <alignment horizontal="center"/>
    </xf>
    <xf numFmtId="0" fontId="13" fillId="0" borderId="0" xfId="0" applyFont="1" applyAlignment="1">
      <alignment horizontal="center"/>
    </xf>
    <xf numFmtId="0" fontId="13" fillId="0" borderId="0" xfId="0" applyFont="1"/>
    <xf numFmtId="3" fontId="13" fillId="0" borderId="0" xfId="0" applyNumberFormat="1" applyFont="1" applyAlignment="1">
      <alignment horizontal="center"/>
    </xf>
    <xf numFmtId="44" fontId="13" fillId="0" borderId="0" xfId="0" applyNumberFormat="1" applyFont="1"/>
    <xf numFmtId="0" fontId="13" fillId="0" borderId="0" xfId="0" applyFont="1" applyAlignment="1">
      <alignment horizontal="left"/>
    </xf>
    <xf numFmtId="2" fontId="0" fillId="0" borderId="0" xfId="0" applyNumberFormat="1" applyAlignment="1">
      <alignment horizontal="right"/>
    </xf>
    <xf numFmtId="1" fontId="0" fillId="0" borderId="0" xfId="0" applyNumberFormat="1"/>
    <xf numFmtId="0" fontId="16" fillId="0" borderId="3" xfId="0" applyFont="1" applyBorder="1" applyAlignment="1">
      <alignment horizontal="center"/>
    </xf>
    <xf numFmtId="0" fontId="18" fillId="0" borderId="0" xfId="0" applyFont="1"/>
    <xf numFmtId="2" fontId="13" fillId="0" borderId="0" xfId="0" applyNumberFormat="1" applyFont="1"/>
    <xf numFmtId="0" fontId="13" fillId="0" borderId="0" xfId="0" applyFont="1" applyAlignment="1">
      <alignment horizontal="center" vertical="center"/>
    </xf>
    <xf numFmtId="0" fontId="13" fillId="0" borderId="0" xfId="0" applyFont="1" applyAlignment="1">
      <alignment vertical="center"/>
    </xf>
    <xf numFmtId="1" fontId="13" fillId="0" borderId="0" xfId="2" applyNumberFormat="1" applyFont="1" applyFill="1" applyAlignment="1" applyProtection="1">
      <alignment horizontal="center"/>
    </xf>
    <xf numFmtId="165" fontId="0" fillId="0" borderId="0" xfId="0" applyNumberFormat="1"/>
    <xf numFmtId="2" fontId="0" fillId="0" borderId="16" xfId="0" applyNumberFormat="1" applyBorder="1"/>
    <xf numFmtId="0" fontId="14" fillId="0" borderId="0" xfId="0" applyFont="1"/>
    <xf numFmtId="3" fontId="14" fillId="0" borderId="16" xfId="0" applyNumberFormat="1" applyFont="1" applyBorder="1" applyAlignment="1">
      <alignment horizontal="center"/>
    </xf>
    <xf numFmtId="44" fontId="14" fillId="0" borderId="15" xfId="0" applyNumberFormat="1" applyFont="1" applyBorder="1"/>
    <xf numFmtId="44" fontId="13" fillId="0" borderId="8" xfId="0" applyNumberFormat="1" applyFont="1" applyBorder="1" applyProtection="1">
      <protection locked="0"/>
    </xf>
    <xf numFmtId="44" fontId="13" fillId="0" borderId="9" xfId="0" applyNumberFormat="1" applyFont="1" applyBorder="1" applyProtection="1">
      <protection locked="0"/>
    </xf>
    <xf numFmtId="44" fontId="13" fillId="0" borderId="12" xfId="0" applyNumberFormat="1" applyFont="1" applyBorder="1" applyProtection="1">
      <protection locked="0"/>
    </xf>
    <xf numFmtId="44" fontId="13" fillId="0" borderId="13" xfId="0" applyNumberFormat="1" applyFont="1" applyBorder="1" applyAlignment="1" applyProtection="1">
      <alignment horizontal="center"/>
      <protection locked="0"/>
    </xf>
    <xf numFmtId="44" fontId="9" fillId="0" borderId="1" xfId="0" applyNumberFormat="1" applyFont="1" applyBorder="1" applyAlignment="1" applyProtection="1">
      <alignment horizontal="right" vertical="top" wrapText="1"/>
      <protection locked="0"/>
    </xf>
    <xf numFmtId="44" fontId="13" fillId="0" borderId="15" xfId="0" applyNumberFormat="1" applyFont="1" applyBorder="1" applyProtection="1">
      <protection locked="0"/>
    </xf>
    <xf numFmtId="44" fontId="13" fillId="0" borderId="0" xfId="0" applyNumberFormat="1" applyFont="1" applyProtection="1">
      <protection locked="0"/>
    </xf>
    <xf numFmtId="0" fontId="13" fillId="0" borderId="0" xfId="0" applyFont="1" applyAlignment="1" applyProtection="1">
      <alignment horizontal="left"/>
      <protection locked="0"/>
    </xf>
    <xf numFmtId="44" fontId="13" fillId="0" borderId="16" xfId="0" applyNumberFormat="1" applyFont="1" applyBorder="1" applyProtection="1">
      <protection locked="0"/>
    </xf>
    <xf numFmtId="0" fontId="13" fillId="0" borderId="0" xfId="0" applyFont="1" applyProtection="1">
      <protection locked="0"/>
    </xf>
    <xf numFmtId="165" fontId="13" fillId="0" borderId="0" xfId="0" applyNumberFormat="1" applyFont="1" applyProtection="1">
      <protection locked="0"/>
    </xf>
    <xf numFmtId="44" fontId="13" fillId="0" borderId="16" xfId="1" applyFont="1" applyFill="1" applyBorder="1" applyProtection="1">
      <protection locked="0"/>
    </xf>
    <xf numFmtId="44" fontId="13" fillId="0" borderId="15" xfId="1" applyFont="1" applyBorder="1" applyProtection="1">
      <protection locked="0"/>
    </xf>
    <xf numFmtId="44" fontId="13" fillId="0" borderId="0" xfId="1" applyFont="1" applyFill="1" applyBorder="1" applyAlignment="1" applyProtection="1">
      <alignment horizontal="left"/>
      <protection locked="0"/>
    </xf>
    <xf numFmtId="0" fontId="0" fillId="0" borderId="0" xfId="0" applyProtection="1">
      <protection locked="0"/>
    </xf>
    <xf numFmtId="0" fontId="14" fillId="0" borderId="0" xfId="0" applyFont="1" applyAlignment="1" applyProtection="1">
      <alignment horizontal="left"/>
      <protection locked="0"/>
    </xf>
    <xf numFmtId="44" fontId="14" fillId="0" borderId="16" xfId="0" applyNumberFormat="1" applyFont="1" applyBorder="1" applyProtection="1">
      <protection locked="0"/>
    </xf>
    <xf numFmtId="166" fontId="13" fillId="0" borderId="0" xfId="0" applyNumberFormat="1" applyFont="1" applyAlignment="1">
      <alignment horizontal="center"/>
    </xf>
    <xf numFmtId="44" fontId="13" fillId="0" borderId="0" xfId="1" applyFont="1" applyBorder="1" applyProtection="1">
      <protection locked="0"/>
    </xf>
    <xf numFmtId="0" fontId="6" fillId="0" borderId="0" xfId="0" applyFont="1" applyAlignment="1">
      <alignment horizontal="left" wrapText="1"/>
    </xf>
    <xf numFmtId="0" fontId="8" fillId="0" borderId="2" xfId="0" applyFont="1" applyBorder="1" applyAlignment="1">
      <alignment horizontal="center"/>
    </xf>
    <xf numFmtId="0" fontId="8" fillId="0" borderId="3" xfId="0" applyFont="1" applyBorder="1" applyAlignment="1">
      <alignment horizontal="center"/>
    </xf>
    <xf numFmtId="0" fontId="8" fillId="0" borderId="4" xfId="0" applyFont="1" applyBorder="1" applyAlignment="1">
      <alignment horizontal="center"/>
    </xf>
    <xf numFmtId="0" fontId="13" fillId="0" borderId="5" xfId="0" applyFont="1" applyBorder="1" applyAlignment="1">
      <alignment horizontal="left" vertical="center" wrapText="1"/>
    </xf>
    <xf numFmtId="0" fontId="13" fillId="0" borderId="6" xfId="0" applyFont="1" applyBorder="1" applyAlignment="1">
      <alignment horizontal="left" vertical="center" wrapText="1"/>
    </xf>
    <xf numFmtId="0" fontId="13" fillId="0" borderId="7" xfId="0" applyFont="1" applyBorder="1" applyAlignment="1">
      <alignment horizontal="left" vertical="center" wrapText="1"/>
    </xf>
    <xf numFmtId="0" fontId="13" fillId="0" borderId="10" xfId="0" applyFont="1" applyBorder="1" applyAlignment="1">
      <alignment horizontal="left" vertical="center" wrapText="1"/>
    </xf>
    <xf numFmtId="0" fontId="13" fillId="0" borderId="0" xfId="0" applyFont="1" applyAlignment="1">
      <alignment horizontal="left" vertical="center" wrapText="1"/>
    </xf>
    <xf numFmtId="0" fontId="13" fillId="0" borderId="11" xfId="0" applyFont="1" applyBorder="1" applyAlignment="1">
      <alignment horizontal="left" vertical="center" wrapText="1"/>
    </xf>
    <xf numFmtId="0" fontId="0" fillId="0" borderId="0" xfId="0" applyAlignment="1">
      <alignment horizontal="center"/>
    </xf>
    <xf numFmtId="0" fontId="9" fillId="0" borderId="2" xfId="0" applyFont="1" applyBorder="1" applyAlignment="1">
      <alignment horizontal="right" vertical="top" wrapText="1"/>
    </xf>
    <xf numFmtId="0" fontId="9" fillId="0" borderId="3" xfId="0" applyFont="1" applyBorder="1" applyAlignment="1">
      <alignment horizontal="right" vertical="top" wrapText="1"/>
    </xf>
    <xf numFmtId="0" fontId="9" fillId="0" borderId="4" xfId="0" applyFont="1" applyBorder="1" applyAlignment="1">
      <alignment horizontal="right" vertical="top" wrapText="1"/>
    </xf>
    <xf numFmtId="44" fontId="9" fillId="0" borderId="0" xfId="0" applyNumberFormat="1" applyFont="1" applyAlignment="1">
      <alignment horizontal="center" vertical="top" wrapText="1"/>
    </xf>
    <xf numFmtId="0" fontId="19" fillId="0" borderId="0" xfId="0" applyFont="1" applyAlignment="1">
      <alignment horizontal="left" vertical="top" wrapText="1"/>
    </xf>
  </cellXfs>
  <cellStyles count="3">
    <cellStyle name="Currency" xfId="1" builtinId="4"/>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A4B756-F1DE-43AD-BC52-8E2B4330F92D}">
  <sheetPr>
    <tabColor rgb="FF00B050"/>
  </sheetPr>
  <dimension ref="B1:R191"/>
  <sheetViews>
    <sheetView tabSelected="1" view="pageBreakPreview" zoomScaleNormal="80" zoomScaleSheetLayoutView="100" zoomScalePageLayoutView="60" workbookViewId="0">
      <selection activeCell="C10" sqref="C10:G10"/>
    </sheetView>
  </sheetViews>
  <sheetFormatPr defaultRowHeight="15" x14ac:dyDescent="0.25"/>
  <cols>
    <col min="1" max="1" width="6" customWidth="1"/>
    <col min="2" max="2" width="7.28515625" customWidth="1"/>
    <col min="3" max="3" width="74.28515625" bestFit="1" customWidth="1"/>
    <col min="4" max="4" width="7" customWidth="1"/>
    <col min="5" max="5" width="11.85546875" customWidth="1"/>
    <col min="6" max="6" width="29.28515625" bestFit="1" customWidth="1"/>
    <col min="7" max="7" width="22.28515625" bestFit="1" customWidth="1"/>
    <col min="8" max="8" width="12.7109375" style="2" customWidth="1"/>
    <col min="9" max="9" width="11.28515625" customWidth="1"/>
    <col min="10" max="10" width="26" customWidth="1"/>
    <col min="11" max="11" width="11.28515625" customWidth="1"/>
    <col min="12" max="12" width="4.7109375" customWidth="1"/>
    <col min="13" max="13" width="12.7109375" bestFit="1" customWidth="1"/>
    <col min="14" max="14" width="10.42578125" bestFit="1" customWidth="1"/>
  </cols>
  <sheetData>
    <row r="1" spans="2:8" ht="22.5" x14ac:dyDescent="0.3">
      <c r="C1" s="1" t="s">
        <v>61</v>
      </c>
    </row>
    <row r="2" spans="2:8" ht="22.5" x14ac:dyDescent="0.3">
      <c r="C2" s="1" t="s">
        <v>72</v>
      </c>
    </row>
    <row r="3" spans="2:8" ht="18.75" x14ac:dyDescent="0.3">
      <c r="C3" s="3" t="s">
        <v>73</v>
      </c>
    </row>
    <row r="4" spans="2:8" x14ac:dyDescent="0.25">
      <c r="C4" s="4" t="s">
        <v>74</v>
      </c>
    </row>
    <row r="5" spans="2:8" x14ac:dyDescent="0.25">
      <c r="C5" s="4"/>
    </row>
    <row r="6" spans="2:8" ht="20.25" x14ac:dyDescent="0.3">
      <c r="B6" s="5"/>
      <c r="C6" s="6" t="s">
        <v>68</v>
      </c>
      <c r="H6"/>
    </row>
    <row r="7" spans="2:8" ht="20.25" x14ac:dyDescent="0.3">
      <c r="B7" s="5"/>
      <c r="C7" s="6"/>
      <c r="H7"/>
    </row>
    <row r="8" spans="2:8" ht="20.25" x14ac:dyDescent="0.3">
      <c r="C8" s="6" t="s">
        <v>69</v>
      </c>
      <c r="H8"/>
    </row>
    <row r="9" spans="2:8" ht="20.25" x14ac:dyDescent="0.3">
      <c r="C9" s="6"/>
      <c r="H9"/>
    </row>
    <row r="10" spans="2:8" ht="201" customHeight="1" x14ac:dyDescent="0.25">
      <c r="B10" s="7"/>
      <c r="C10" s="87" t="s">
        <v>67</v>
      </c>
      <c r="D10" s="87"/>
      <c r="E10" s="87"/>
      <c r="F10" s="87"/>
      <c r="G10" s="87"/>
      <c r="H10" s="7"/>
    </row>
    <row r="12" spans="2:8" ht="15.75" thickBot="1" x14ac:dyDescent="0.3">
      <c r="G12" s="8"/>
      <c r="H12" s="9"/>
    </row>
    <row r="13" spans="2:8" ht="23.25" thickBot="1" x14ac:dyDescent="0.35">
      <c r="C13" s="73" t="s">
        <v>0</v>
      </c>
      <c r="D13" s="74"/>
      <c r="E13" s="75"/>
      <c r="F13" s="10" t="s">
        <v>1</v>
      </c>
      <c r="G13" s="11" t="s">
        <v>2</v>
      </c>
      <c r="H13" s="9"/>
    </row>
    <row r="14" spans="2:8" ht="18.75" x14ac:dyDescent="0.25">
      <c r="B14" s="12"/>
      <c r="C14" s="76" t="s">
        <v>3</v>
      </c>
      <c r="D14" s="77"/>
      <c r="E14" s="78"/>
      <c r="F14" s="53">
        <f>G56</f>
        <v>0</v>
      </c>
      <c r="G14" s="54">
        <f t="shared" ref="G14:G20" si="0">F14/$G$186</f>
        <v>0</v>
      </c>
      <c r="H14" s="9"/>
    </row>
    <row r="15" spans="2:8" ht="18.75" x14ac:dyDescent="0.25">
      <c r="B15" s="13"/>
      <c r="C15" s="79" t="s">
        <v>4</v>
      </c>
      <c r="D15" s="80"/>
      <c r="E15" s="81"/>
      <c r="F15" s="55">
        <f>G75</f>
        <v>0</v>
      </c>
      <c r="G15" s="56">
        <f t="shared" si="0"/>
        <v>0</v>
      </c>
      <c r="H15" s="9"/>
    </row>
    <row r="16" spans="2:8" ht="18.75" x14ac:dyDescent="0.25">
      <c r="B16" s="13"/>
      <c r="C16" s="79" t="s">
        <v>63</v>
      </c>
      <c r="D16" s="80"/>
      <c r="E16" s="81"/>
      <c r="F16" s="55">
        <f>G90</f>
        <v>0</v>
      </c>
      <c r="G16" s="56">
        <f t="shared" si="0"/>
        <v>0</v>
      </c>
      <c r="H16" s="9"/>
    </row>
    <row r="17" spans="2:18" ht="18.75" x14ac:dyDescent="0.25">
      <c r="B17" s="13"/>
      <c r="C17" s="79" t="s">
        <v>78</v>
      </c>
      <c r="D17" s="80"/>
      <c r="E17" s="81"/>
      <c r="F17" s="55">
        <f>G108</f>
        <v>0</v>
      </c>
      <c r="G17" s="56">
        <f t="shared" si="0"/>
        <v>0</v>
      </c>
      <c r="P17" s="82"/>
      <c r="Q17" s="82"/>
      <c r="R17" s="82"/>
    </row>
    <row r="18" spans="2:18" ht="18.75" x14ac:dyDescent="0.25">
      <c r="B18" s="13"/>
      <c r="C18" s="79" t="s">
        <v>79</v>
      </c>
      <c r="D18" s="80"/>
      <c r="E18" s="81"/>
      <c r="F18" s="55">
        <f>G129</f>
        <v>0</v>
      </c>
      <c r="G18" s="56">
        <f t="shared" si="0"/>
        <v>0</v>
      </c>
      <c r="P18" s="15"/>
      <c r="Q18" s="15"/>
      <c r="R18" s="15"/>
    </row>
    <row r="19" spans="2:18" ht="19.5" thickBot="1" x14ac:dyDescent="0.3">
      <c r="B19" s="13"/>
      <c r="C19" s="79" t="s">
        <v>153</v>
      </c>
      <c r="D19" s="80"/>
      <c r="E19" s="81"/>
      <c r="F19" s="55">
        <f>G183</f>
        <v>0</v>
      </c>
      <c r="G19" s="56">
        <f t="shared" si="0"/>
        <v>0</v>
      </c>
      <c r="P19" s="15"/>
      <c r="Q19" s="15"/>
      <c r="R19" s="15"/>
    </row>
    <row r="20" spans="2:18" ht="19.5" thickBot="1" x14ac:dyDescent="0.3">
      <c r="B20" s="13"/>
      <c r="C20" s="83" t="s">
        <v>5</v>
      </c>
      <c r="D20" s="84"/>
      <c r="E20" s="85"/>
      <c r="F20" s="57">
        <f>SUM(F14:F18)</f>
        <v>0</v>
      </c>
      <c r="G20" s="57">
        <f t="shared" si="0"/>
        <v>0</v>
      </c>
      <c r="P20" s="15"/>
      <c r="Q20" s="15"/>
      <c r="R20" s="15"/>
    </row>
    <row r="21" spans="2:18" ht="18.75" x14ac:dyDescent="0.25">
      <c r="B21" s="13"/>
      <c r="C21" s="16"/>
      <c r="D21" s="16"/>
      <c r="E21" s="16"/>
      <c r="F21" s="17"/>
      <c r="G21" s="17"/>
      <c r="P21" s="15"/>
      <c r="Q21" s="15"/>
      <c r="R21" s="15"/>
    </row>
    <row r="22" spans="2:18" ht="19.5" thickBot="1" x14ac:dyDescent="0.3">
      <c r="B22" s="13"/>
      <c r="C22" s="18" t="s">
        <v>6</v>
      </c>
      <c r="D22" s="19"/>
      <c r="E22" s="19"/>
      <c r="F22" s="19"/>
      <c r="G22" s="20"/>
      <c r="P22" s="15"/>
      <c r="Q22" s="15"/>
      <c r="R22" s="15"/>
    </row>
    <row r="23" spans="2:18" ht="18.75" x14ac:dyDescent="0.25">
      <c r="B23" s="13"/>
      <c r="C23" s="21" t="s">
        <v>70</v>
      </c>
      <c r="D23" s="19"/>
      <c r="E23" s="19"/>
      <c r="F23" s="19"/>
      <c r="G23" s="20"/>
      <c r="P23" s="15"/>
      <c r="Q23" s="15"/>
      <c r="R23" s="15"/>
    </row>
    <row r="24" spans="2:18" ht="18.75" x14ac:dyDescent="0.25">
      <c r="B24" s="13"/>
      <c r="C24" s="22" t="s">
        <v>71</v>
      </c>
      <c r="D24" s="19"/>
      <c r="E24" s="19"/>
      <c r="F24" s="19"/>
      <c r="G24" s="20"/>
      <c r="P24" s="15"/>
      <c r="Q24" s="15"/>
      <c r="R24" s="15"/>
    </row>
    <row r="25" spans="2:18" ht="18.75" x14ac:dyDescent="0.25">
      <c r="B25" s="13"/>
      <c r="C25" s="23" t="s">
        <v>10</v>
      </c>
      <c r="D25" s="19"/>
      <c r="E25" s="19"/>
      <c r="F25" s="19"/>
      <c r="G25" s="20"/>
      <c r="P25" s="15"/>
      <c r="Q25" s="15"/>
      <c r="R25" s="15"/>
    </row>
    <row r="26" spans="2:18" ht="18.75" x14ac:dyDescent="0.25">
      <c r="B26" s="13"/>
      <c r="C26" s="22" t="s">
        <v>7</v>
      </c>
      <c r="D26" s="19"/>
      <c r="E26" s="19"/>
      <c r="F26" s="19"/>
      <c r="G26" s="20"/>
      <c r="P26" s="15"/>
      <c r="Q26" s="15"/>
      <c r="R26" s="15"/>
    </row>
    <row r="27" spans="2:18" ht="18.75" x14ac:dyDescent="0.25">
      <c r="B27" s="13"/>
      <c r="C27" s="23" t="s">
        <v>8</v>
      </c>
      <c r="D27" s="13"/>
      <c r="E27" s="24"/>
      <c r="G27" s="20"/>
      <c r="I27" s="24"/>
      <c r="J27" s="24"/>
      <c r="K27" s="24"/>
      <c r="L27" s="24"/>
      <c r="P27" s="15"/>
      <c r="Q27" s="15"/>
      <c r="R27" s="15"/>
    </row>
    <row r="28" spans="2:18" ht="18.75" x14ac:dyDescent="0.25">
      <c r="B28" s="13"/>
      <c r="C28" s="23" t="s">
        <v>9</v>
      </c>
      <c r="D28" s="13"/>
      <c r="E28" s="24"/>
      <c r="G28" s="20"/>
      <c r="I28" s="24"/>
      <c r="J28" s="24"/>
      <c r="K28" s="24"/>
      <c r="L28" s="24"/>
      <c r="M28" s="86"/>
      <c r="N28" s="86"/>
      <c r="P28" s="15"/>
      <c r="Q28" s="15"/>
      <c r="R28" s="15"/>
    </row>
    <row r="29" spans="2:18" ht="18.75" x14ac:dyDescent="0.25">
      <c r="B29" s="13"/>
      <c r="D29" s="13"/>
      <c r="E29" s="24"/>
      <c r="G29" s="20"/>
      <c r="I29" s="24"/>
      <c r="J29" s="24"/>
      <c r="K29" s="24"/>
      <c r="L29" s="24"/>
      <c r="P29" s="15"/>
      <c r="Q29" s="15"/>
      <c r="R29" s="15"/>
    </row>
    <row r="30" spans="2:18" ht="18.75" x14ac:dyDescent="0.25">
      <c r="D30" s="13"/>
      <c r="E30" s="24"/>
      <c r="G30" s="20"/>
      <c r="I30" s="24"/>
      <c r="J30" s="24"/>
      <c r="K30" s="24"/>
      <c r="L30" s="24"/>
      <c r="P30" s="15"/>
      <c r="Q30" s="15"/>
      <c r="R30" s="15"/>
    </row>
    <row r="31" spans="2:18" ht="18.75" x14ac:dyDescent="0.25">
      <c r="D31" s="13"/>
      <c r="E31" s="24"/>
      <c r="G31" s="20"/>
      <c r="I31" s="24"/>
      <c r="J31" s="24"/>
      <c r="K31" s="24"/>
      <c r="L31" s="24"/>
      <c r="P31" s="15"/>
      <c r="Q31" s="15"/>
      <c r="R31" s="15"/>
    </row>
    <row r="32" spans="2:18" ht="18.75" x14ac:dyDescent="0.25">
      <c r="C32" s="23"/>
      <c r="D32" s="13"/>
      <c r="E32" s="24"/>
      <c r="G32" s="20"/>
      <c r="I32" s="24"/>
      <c r="J32" s="24"/>
      <c r="K32" s="24"/>
      <c r="L32" s="24"/>
      <c r="P32" s="15"/>
      <c r="Q32" s="15"/>
      <c r="R32" s="15"/>
    </row>
    <row r="33" spans="2:18" ht="18.75" x14ac:dyDescent="0.25">
      <c r="C33" s="25" t="s">
        <v>62</v>
      </c>
      <c r="D33" s="26"/>
      <c r="E33" s="27"/>
      <c r="F33" s="28"/>
      <c r="G33" s="29"/>
      <c r="I33" s="24"/>
      <c r="J33" s="24"/>
      <c r="K33" s="24"/>
      <c r="L33" s="24"/>
      <c r="P33" s="15"/>
      <c r="Q33" s="15"/>
      <c r="R33" s="15"/>
    </row>
    <row r="34" spans="2:18" ht="39.75" customHeight="1" x14ac:dyDescent="0.25">
      <c r="C34" s="72" t="s">
        <v>155</v>
      </c>
      <c r="D34" s="72"/>
      <c r="E34" s="72"/>
      <c r="F34" s="72"/>
      <c r="G34" s="72"/>
      <c r="I34" s="24"/>
      <c r="J34" s="24"/>
      <c r="K34" s="24"/>
      <c r="L34" s="24"/>
      <c r="P34" s="15"/>
      <c r="Q34" s="15"/>
      <c r="R34" s="15"/>
    </row>
    <row r="35" spans="2:18" ht="42" customHeight="1" x14ac:dyDescent="0.25">
      <c r="C35" s="72"/>
      <c r="D35" s="72"/>
      <c r="E35" s="72"/>
      <c r="F35" s="72"/>
      <c r="G35" s="72"/>
      <c r="I35" s="24"/>
      <c r="J35" s="24"/>
      <c r="K35" s="24"/>
      <c r="L35" s="24"/>
      <c r="P35" s="15"/>
      <c r="Q35" s="15"/>
      <c r="R35" s="15"/>
    </row>
    <row r="36" spans="2:18" ht="33.75" customHeight="1" x14ac:dyDescent="0.25">
      <c r="C36" s="23"/>
      <c r="D36" s="13"/>
      <c r="E36" s="24"/>
      <c r="G36" s="20"/>
      <c r="I36" s="24"/>
      <c r="J36" s="24"/>
      <c r="K36" s="24"/>
      <c r="L36" s="24"/>
      <c r="P36" s="15"/>
      <c r="Q36" s="15"/>
      <c r="R36" s="15"/>
    </row>
    <row r="37" spans="2:18" ht="18.75" thickBot="1" x14ac:dyDescent="0.3">
      <c r="B37" s="30" t="s">
        <v>3</v>
      </c>
      <c r="C37" s="31"/>
      <c r="D37" s="32"/>
      <c r="E37" s="33"/>
      <c r="F37" s="32"/>
      <c r="G37" s="32"/>
    </row>
    <row r="38" spans="2:18" ht="16.5" thickBot="1" x14ac:dyDescent="0.3">
      <c r="B38" s="34" t="s">
        <v>11</v>
      </c>
      <c r="C38" s="34" t="s">
        <v>12</v>
      </c>
      <c r="D38" s="34" t="s">
        <v>13</v>
      </c>
      <c r="E38" s="34" t="s">
        <v>14</v>
      </c>
      <c r="F38" s="34" t="s">
        <v>15</v>
      </c>
      <c r="G38" s="34" t="s">
        <v>16</v>
      </c>
    </row>
    <row r="39" spans="2:18" ht="27.75" customHeight="1" x14ac:dyDescent="0.25">
      <c r="B39" s="35">
        <v>1</v>
      </c>
      <c r="C39" s="36" t="s">
        <v>158</v>
      </c>
      <c r="D39" s="35" t="s">
        <v>17</v>
      </c>
      <c r="E39" s="37">
        <v>684</v>
      </c>
      <c r="F39" s="58"/>
      <c r="G39" s="58">
        <f t="shared" ref="G39:G53" si="1">E39*F39</f>
        <v>0</v>
      </c>
    </row>
    <row r="40" spans="2:18" ht="27.75" customHeight="1" x14ac:dyDescent="0.25">
      <c r="B40" s="35">
        <v>2</v>
      </c>
      <c r="C40" s="36" t="s">
        <v>159</v>
      </c>
      <c r="D40" s="35" t="s">
        <v>17</v>
      </c>
      <c r="E40" s="37">
        <v>11263</v>
      </c>
      <c r="F40" s="58"/>
      <c r="G40" s="58">
        <f t="shared" ref="G40:G45" si="2">E40*F40</f>
        <v>0</v>
      </c>
    </row>
    <row r="41" spans="2:18" ht="27.75" customHeight="1" x14ac:dyDescent="0.25">
      <c r="B41" s="35">
        <v>3</v>
      </c>
      <c r="C41" s="36" t="s">
        <v>156</v>
      </c>
      <c r="D41" s="35" t="s">
        <v>17</v>
      </c>
      <c r="E41" s="37">
        <v>1732</v>
      </c>
      <c r="F41" s="58"/>
      <c r="G41" s="58">
        <f t="shared" si="2"/>
        <v>0</v>
      </c>
    </row>
    <row r="42" spans="2:18" ht="27.75" customHeight="1" x14ac:dyDescent="0.25">
      <c r="B42" s="35">
        <f>B41+1</f>
        <v>4</v>
      </c>
      <c r="C42" s="36" t="s">
        <v>157</v>
      </c>
      <c r="D42" s="35" t="s">
        <v>17</v>
      </c>
      <c r="E42" s="37">
        <v>4308</v>
      </c>
      <c r="F42" s="58"/>
      <c r="G42" s="58">
        <f t="shared" si="2"/>
        <v>0</v>
      </c>
    </row>
    <row r="43" spans="2:18" ht="27.75" customHeight="1" x14ac:dyDescent="0.25">
      <c r="B43" s="35">
        <f t="shared" ref="B43:B54" si="3">B42+1</f>
        <v>5</v>
      </c>
      <c r="C43" s="36" t="s">
        <v>160</v>
      </c>
      <c r="D43" s="35" t="s">
        <v>17</v>
      </c>
      <c r="E43" s="37">
        <v>5902</v>
      </c>
      <c r="F43" s="58"/>
      <c r="G43" s="58">
        <f t="shared" si="2"/>
        <v>0</v>
      </c>
    </row>
    <row r="44" spans="2:18" ht="27.75" customHeight="1" x14ac:dyDescent="0.25">
      <c r="B44" s="35">
        <f t="shared" si="3"/>
        <v>6</v>
      </c>
      <c r="C44" s="36" t="s">
        <v>161</v>
      </c>
      <c r="D44" s="35" t="s">
        <v>17</v>
      </c>
      <c r="E44" s="37">
        <v>1112</v>
      </c>
      <c r="F44" s="58"/>
      <c r="G44" s="58">
        <f t="shared" si="2"/>
        <v>0</v>
      </c>
    </row>
    <row r="45" spans="2:18" ht="27.75" customHeight="1" x14ac:dyDescent="0.25">
      <c r="B45" s="35">
        <f t="shared" si="3"/>
        <v>7</v>
      </c>
      <c r="C45" s="36" t="s">
        <v>163</v>
      </c>
      <c r="D45" s="35" t="s">
        <v>27</v>
      </c>
      <c r="E45" s="37">
        <v>1</v>
      </c>
      <c r="F45" s="58"/>
      <c r="G45" s="58">
        <f t="shared" si="2"/>
        <v>0</v>
      </c>
    </row>
    <row r="46" spans="2:18" ht="27.75" customHeight="1" x14ac:dyDescent="0.25">
      <c r="B46" s="35">
        <f t="shared" si="3"/>
        <v>8</v>
      </c>
      <c r="C46" s="36" t="s">
        <v>56</v>
      </c>
      <c r="D46" s="35" t="s">
        <v>25</v>
      </c>
      <c r="E46" s="37">
        <v>2870</v>
      </c>
      <c r="F46" s="58"/>
      <c r="G46" s="58">
        <f t="shared" ref="G46" si="4">E46*F46</f>
        <v>0</v>
      </c>
    </row>
    <row r="47" spans="2:18" ht="27.75" customHeight="1" x14ac:dyDescent="0.25">
      <c r="B47" s="35">
        <f t="shared" si="3"/>
        <v>9</v>
      </c>
      <c r="C47" s="36" t="s">
        <v>64</v>
      </c>
      <c r="D47" s="35" t="s">
        <v>27</v>
      </c>
      <c r="E47" s="37">
        <v>1</v>
      </c>
      <c r="F47" s="58"/>
      <c r="G47" s="58">
        <f t="shared" si="1"/>
        <v>0</v>
      </c>
    </row>
    <row r="48" spans="2:18" ht="27.75" customHeight="1" x14ac:dyDescent="0.25">
      <c r="B48" s="35">
        <f t="shared" si="3"/>
        <v>10</v>
      </c>
      <c r="C48" s="36" t="s">
        <v>55</v>
      </c>
      <c r="D48" s="35" t="s">
        <v>29</v>
      </c>
      <c r="E48" s="37">
        <v>1</v>
      </c>
      <c r="F48" s="58"/>
      <c r="G48" s="58">
        <f t="shared" si="1"/>
        <v>0</v>
      </c>
    </row>
    <row r="49" spans="2:15" ht="27.75" customHeight="1" x14ac:dyDescent="0.25">
      <c r="B49" s="35">
        <f t="shared" si="3"/>
        <v>11</v>
      </c>
      <c r="C49" s="36" t="s">
        <v>57</v>
      </c>
      <c r="D49" s="35" t="s">
        <v>29</v>
      </c>
      <c r="E49" s="37">
        <v>1</v>
      </c>
      <c r="F49" s="58"/>
      <c r="G49" s="58">
        <f t="shared" si="1"/>
        <v>0</v>
      </c>
    </row>
    <row r="50" spans="2:15" ht="27.75" customHeight="1" x14ac:dyDescent="0.25">
      <c r="B50" s="35">
        <f t="shared" si="3"/>
        <v>12</v>
      </c>
      <c r="C50" s="36" t="s">
        <v>76</v>
      </c>
      <c r="D50" s="35" t="s">
        <v>25</v>
      </c>
      <c r="E50" s="37">
        <v>60</v>
      </c>
      <c r="F50" s="58"/>
      <c r="G50" s="58">
        <f t="shared" si="1"/>
        <v>0</v>
      </c>
      <c r="N50" s="37"/>
    </row>
    <row r="51" spans="2:15" ht="27.75" customHeight="1" x14ac:dyDescent="0.25">
      <c r="B51" s="35">
        <f t="shared" si="3"/>
        <v>13</v>
      </c>
      <c r="C51" s="36" t="s">
        <v>77</v>
      </c>
      <c r="D51" s="35" t="s">
        <v>25</v>
      </c>
      <c r="E51" s="37">
        <v>68</v>
      </c>
      <c r="F51" s="58"/>
      <c r="G51" s="58">
        <f t="shared" si="1"/>
        <v>0</v>
      </c>
      <c r="N51" s="37"/>
    </row>
    <row r="52" spans="2:15" ht="27.75" customHeight="1" x14ac:dyDescent="0.25">
      <c r="B52" s="35">
        <f t="shared" si="3"/>
        <v>14</v>
      </c>
      <c r="C52" s="36" t="s">
        <v>54</v>
      </c>
      <c r="D52" s="35" t="s">
        <v>22</v>
      </c>
      <c r="E52" s="37">
        <v>5434</v>
      </c>
      <c r="F52" s="58"/>
      <c r="G52" s="58">
        <f t="shared" si="1"/>
        <v>0</v>
      </c>
      <c r="N52" s="37"/>
    </row>
    <row r="53" spans="2:15" ht="27.75" customHeight="1" x14ac:dyDescent="0.25">
      <c r="B53" s="35">
        <f t="shared" si="3"/>
        <v>15</v>
      </c>
      <c r="C53" s="36" t="s">
        <v>154</v>
      </c>
      <c r="D53" s="35" t="s">
        <v>22</v>
      </c>
      <c r="E53" s="37">
        <v>999</v>
      </c>
      <c r="F53" s="58"/>
      <c r="G53" s="58">
        <f t="shared" si="1"/>
        <v>0</v>
      </c>
      <c r="N53" s="37"/>
    </row>
    <row r="54" spans="2:15" ht="27.75" customHeight="1" x14ac:dyDescent="0.25">
      <c r="B54" s="35">
        <f t="shared" si="3"/>
        <v>16</v>
      </c>
      <c r="C54" s="36" t="s">
        <v>75</v>
      </c>
      <c r="D54" s="35" t="s">
        <v>18</v>
      </c>
      <c r="E54" s="37">
        <v>20.399999999999999</v>
      </c>
      <c r="F54" s="58"/>
      <c r="G54" s="58">
        <f>E54*F54</f>
        <v>0</v>
      </c>
      <c r="N54" s="37"/>
    </row>
    <row r="55" spans="2:15" ht="27.75" customHeight="1" x14ac:dyDescent="0.25">
      <c r="B55" s="35"/>
      <c r="C55" s="36"/>
      <c r="D55" s="35"/>
      <c r="E55" s="37"/>
      <c r="F55" s="59"/>
      <c r="G55" s="59"/>
      <c r="N55" s="37"/>
    </row>
    <row r="56" spans="2:15" ht="27.75" customHeight="1" x14ac:dyDescent="0.25">
      <c r="B56" s="35"/>
      <c r="C56" s="36"/>
      <c r="D56" s="35"/>
      <c r="E56" s="37"/>
      <c r="F56" s="60" t="s">
        <v>19</v>
      </c>
      <c r="G56" s="61">
        <f>SUM(G39:G55)</f>
        <v>0</v>
      </c>
      <c r="N56" s="37"/>
    </row>
    <row r="57" spans="2:15" ht="27.75" customHeight="1" x14ac:dyDescent="0.25">
      <c r="B57" s="35"/>
      <c r="C57" s="36"/>
      <c r="D57" s="35"/>
      <c r="E57" s="37"/>
      <c r="F57" s="38"/>
      <c r="G57" s="38"/>
      <c r="N57" s="37"/>
    </row>
    <row r="58" spans="2:15" ht="18.75" thickBot="1" x14ac:dyDescent="0.3">
      <c r="B58" s="30" t="s">
        <v>20</v>
      </c>
      <c r="C58" s="31"/>
      <c r="D58" s="32"/>
      <c r="E58" s="33"/>
      <c r="F58" s="32"/>
      <c r="G58" s="32"/>
      <c r="N58" s="37"/>
    </row>
    <row r="59" spans="2:15" ht="16.5" customHeight="1" thickBot="1" x14ac:dyDescent="0.3">
      <c r="B59" s="34" t="s">
        <v>11</v>
      </c>
      <c r="C59" s="34" t="s">
        <v>12</v>
      </c>
      <c r="D59" s="34" t="s">
        <v>13</v>
      </c>
      <c r="E59" s="34" t="s">
        <v>14</v>
      </c>
      <c r="F59" s="34" t="s">
        <v>15</v>
      </c>
      <c r="G59" s="34" t="s">
        <v>16</v>
      </c>
      <c r="I59" s="40"/>
      <c r="O59" s="37"/>
    </row>
    <row r="60" spans="2:15" ht="27.75" customHeight="1" x14ac:dyDescent="0.25">
      <c r="B60" s="35">
        <v>1</v>
      </c>
      <c r="C60" s="36" t="s">
        <v>21</v>
      </c>
      <c r="D60" s="35" t="s">
        <v>22</v>
      </c>
      <c r="E60" s="37">
        <v>9815</v>
      </c>
      <c r="F60" s="58"/>
      <c r="G60" s="58">
        <f>E60*F60</f>
        <v>0</v>
      </c>
      <c r="I60" s="40"/>
    </row>
    <row r="61" spans="2:15" ht="27.75" customHeight="1" x14ac:dyDescent="0.25">
      <c r="B61" s="35">
        <f t="shared" ref="B61:B73" si="5">B60+1</f>
        <v>2</v>
      </c>
      <c r="C61" s="36" t="s">
        <v>23</v>
      </c>
      <c r="D61" s="35" t="s">
        <v>22</v>
      </c>
      <c r="E61" s="37">
        <v>10487</v>
      </c>
      <c r="F61" s="58"/>
      <c r="G61" s="58">
        <f t="shared" ref="G61:G72" si="6">E61*F61</f>
        <v>0</v>
      </c>
      <c r="I61" s="40"/>
    </row>
    <row r="62" spans="2:15" ht="27.75" customHeight="1" x14ac:dyDescent="0.25">
      <c r="B62" s="35">
        <f t="shared" si="5"/>
        <v>3</v>
      </c>
      <c r="C62" s="36" t="s">
        <v>80</v>
      </c>
      <c r="D62" s="35" t="s">
        <v>22</v>
      </c>
      <c r="E62" s="37">
        <f>E61</f>
        <v>10487</v>
      </c>
      <c r="F62" s="58"/>
      <c r="G62" s="58">
        <f t="shared" si="6"/>
        <v>0</v>
      </c>
      <c r="I62" s="40"/>
    </row>
    <row r="63" spans="2:15" ht="27.75" customHeight="1" x14ac:dyDescent="0.25">
      <c r="B63" s="35">
        <f t="shared" si="5"/>
        <v>4</v>
      </c>
      <c r="C63" s="36" t="s">
        <v>81</v>
      </c>
      <c r="D63" s="35" t="s">
        <v>22</v>
      </c>
      <c r="E63" s="37">
        <v>8742</v>
      </c>
      <c r="F63" s="58"/>
      <c r="G63" s="58">
        <f t="shared" si="6"/>
        <v>0</v>
      </c>
      <c r="I63" s="40"/>
    </row>
    <row r="64" spans="2:15" ht="27.75" customHeight="1" x14ac:dyDescent="0.25">
      <c r="B64" s="35">
        <f t="shared" si="5"/>
        <v>5</v>
      </c>
      <c r="C64" s="36" t="s">
        <v>82</v>
      </c>
      <c r="D64" s="35" t="s">
        <v>22</v>
      </c>
      <c r="E64" s="37">
        <v>9634</v>
      </c>
      <c r="F64" s="58"/>
      <c r="G64" s="58">
        <f t="shared" si="6"/>
        <v>0</v>
      </c>
      <c r="I64" s="2"/>
    </row>
    <row r="65" spans="2:11" ht="27.75" customHeight="1" x14ac:dyDescent="0.25">
      <c r="B65" s="35">
        <f t="shared" si="5"/>
        <v>6</v>
      </c>
      <c r="C65" s="36" t="s">
        <v>83</v>
      </c>
      <c r="D65" s="35" t="s">
        <v>22</v>
      </c>
      <c r="E65" s="37">
        <f>E64</f>
        <v>9634</v>
      </c>
      <c r="F65" s="58"/>
      <c r="G65" s="58">
        <f t="shared" si="6"/>
        <v>0</v>
      </c>
    </row>
    <row r="66" spans="2:11" ht="27.75" customHeight="1" x14ac:dyDescent="0.25">
      <c r="B66" s="35">
        <f t="shared" si="5"/>
        <v>7</v>
      </c>
      <c r="C66" s="36" t="s">
        <v>24</v>
      </c>
      <c r="D66" s="35" t="s">
        <v>25</v>
      </c>
      <c r="E66" s="37">
        <v>9743</v>
      </c>
      <c r="F66" s="58"/>
      <c r="G66" s="58">
        <f t="shared" si="6"/>
        <v>0</v>
      </c>
    </row>
    <row r="67" spans="2:11" ht="27.75" customHeight="1" x14ac:dyDescent="0.25">
      <c r="B67" s="35">
        <v>8</v>
      </c>
      <c r="C67" s="36" t="s">
        <v>101</v>
      </c>
      <c r="D67" s="35" t="s">
        <v>29</v>
      </c>
      <c r="E67" s="37">
        <v>8</v>
      </c>
      <c r="F67" s="58"/>
      <c r="G67" s="58">
        <f t="shared" si="6"/>
        <v>0</v>
      </c>
    </row>
    <row r="68" spans="2:11" ht="27.75" customHeight="1" x14ac:dyDescent="0.25">
      <c r="B68" s="35">
        <f>B67+1</f>
        <v>9</v>
      </c>
      <c r="C68" s="36" t="s">
        <v>26</v>
      </c>
      <c r="D68" s="35" t="s">
        <v>22</v>
      </c>
      <c r="E68" s="37">
        <v>902</v>
      </c>
      <c r="F68" s="58"/>
      <c r="G68" s="58">
        <f t="shared" si="6"/>
        <v>0</v>
      </c>
    </row>
    <row r="69" spans="2:11" ht="27.75" customHeight="1" x14ac:dyDescent="0.25">
      <c r="B69" s="35">
        <f t="shared" si="5"/>
        <v>10</v>
      </c>
      <c r="C69" s="36" t="s">
        <v>84</v>
      </c>
      <c r="D69" s="35" t="s">
        <v>22</v>
      </c>
      <c r="E69" s="37">
        <v>1157</v>
      </c>
      <c r="F69" s="58"/>
      <c r="G69" s="58">
        <f t="shared" si="6"/>
        <v>0</v>
      </c>
    </row>
    <row r="70" spans="2:11" ht="27.75" customHeight="1" x14ac:dyDescent="0.25">
      <c r="B70" s="35">
        <f t="shared" si="5"/>
        <v>11</v>
      </c>
      <c r="C70" s="36" t="s">
        <v>85</v>
      </c>
      <c r="D70" s="35" t="s">
        <v>27</v>
      </c>
      <c r="E70" s="37">
        <v>1</v>
      </c>
      <c r="F70" s="58"/>
      <c r="G70" s="58">
        <f t="shared" si="6"/>
        <v>0</v>
      </c>
    </row>
    <row r="71" spans="2:11" ht="27.75" customHeight="1" x14ac:dyDescent="0.25">
      <c r="B71" s="35">
        <f t="shared" si="5"/>
        <v>12</v>
      </c>
      <c r="C71" s="36" t="s">
        <v>28</v>
      </c>
      <c r="D71" s="35" t="s">
        <v>29</v>
      </c>
      <c r="E71" s="37">
        <v>5</v>
      </c>
      <c r="F71" s="58"/>
      <c r="G71" s="58">
        <f t="shared" si="6"/>
        <v>0</v>
      </c>
    </row>
    <row r="72" spans="2:11" ht="27.75" customHeight="1" x14ac:dyDescent="0.25">
      <c r="B72" s="35">
        <f t="shared" si="5"/>
        <v>13</v>
      </c>
      <c r="C72" s="36" t="s">
        <v>86</v>
      </c>
      <c r="D72" s="35" t="s">
        <v>29</v>
      </c>
      <c r="E72" s="37">
        <v>1</v>
      </c>
      <c r="F72" s="58"/>
      <c r="G72" s="58">
        <f t="shared" si="6"/>
        <v>0</v>
      </c>
    </row>
    <row r="73" spans="2:11" ht="27.75" customHeight="1" x14ac:dyDescent="0.25">
      <c r="B73" s="35">
        <f t="shared" si="5"/>
        <v>14</v>
      </c>
      <c r="C73" s="36" t="s">
        <v>30</v>
      </c>
      <c r="D73" s="35" t="s">
        <v>29</v>
      </c>
      <c r="E73" s="37">
        <v>42</v>
      </c>
      <c r="F73" s="58"/>
      <c r="G73" s="58">
        <f t="shared" ref="G73" si="7">E73*F73</f>
        <v>0</v>
      </c>
    </row>
    <row r="74" spans="2:11" ht="27.75" customHeight="1" x14ac:dyDescent="0.25">
      <c r="B74" s="35"/>
      <c r="C74" s="36"/>
      <c r="D74" s="35"/>
      <c r="E74" s="37"/>
      <c r="F74" s="62"/>
      <c r="G74" s="63"/>
    </row>
    <row r="75" spans="2:11" ht="27.75" customHeight="1" x14ac:dyDescent="0.25">
      <c r="B75" s="36"/>
      <c r="C75" s="36"/>
      <c r="D75" s="35"/>
      <c r="E75" s="36"/>
      <c r="F75" s="60" t="s">
        <v>19</v>
      </c>
      <c r="G75" s="61">
        <f>SUM(G60:G74)</f>
        <v>0</v>
      </c>
      <c r="K75" s="41"/>
    </row>
    <row r="76" spans="2:11" ht="27.75" customHeight="1" x14ac:dyDescent="0.25">
      <c r="B76" s="36"/>
      <c r="C76" s="36"/>
      <c r="D76" s="35"/>
      <c r="E76" s="36"/>
      <c r="F76" s="39"/>
      <c r="G76" s="38"/>
    </row>
    <row r="77" spans="2:11" ht="18.75" thickBot="1" x14ac:dyDescent="0.3">
      <c r="B77" s="30" t="s">
        <v>63</v>
      </c>
      <c r="C77" s="31"/>
      <c r="D77" s="32"/>
      <c r="E77" s="33"/>
      <c r="F77" s="32"/>
      <c r="G77" s="32"/>
    </row>
    <row r="78" spans="2:11" ht="16.5" thickBot="1" x14ac:dyDescent="0.3">
      <c r="B78" s="34" t="s">
        <v>11</v>
      </c>
      <c r="C78" s="42" t="s">
        <v>12</v>
      </c>
      <c r="D78" s="34" t="s">
        <v>13</v>
      </c>
      <c r="E78" s="34" t="s">
        <v>14</v>
      </c>
      <c r="F78" s="34" t="s">
        <v>15</v>
      </c>
      <c r="G78" s="34" t="s">
        <v>16</v>
      </c>
    </row>
    <row r="79" spans="2:11" ht="27.75" customHeight="1" x14ac:dyDescent="0.25">
      <c r="B79" s="35">
        <v>1</v>
      </c>
      <c r="C79" s="36" t="s">
        <v>87</v>
      </c>
      <c r="D79" s="35" t="s">
        <v>29</v>
      </c>
      <c r="E79" s="37">
        <v>2</v>
      </c>
      <c r="F79" s="58"/>
      <c r="G79" s="58">
        <f t="shared" ref="G79:G88" si="8">E79*F79</f>
        <v>0</v>
      </c>
    </row>
    <row r="80" spans="2:11" ht="27.75" customHeight="1" x14ac:dyDescent="0.25">
      <c r="B80" s="35">
        <f t="shared" ref="B80:B85" si="9">B79+1</f>
        <v>2</v>
      </c>
      <c r="C80" s="36" t="s">
        <v>88</v>
      </c>
      <c r="D80" s="35" t="s">
        <v>25</v>
      </c>
      <c r="E80" s="37">
        <v>61</v>
      </c>
      <c r="F80" s="58"/>
      <c r="G80" s="58">
        <f t="shared" si="8"/>
        <v>0</v>
      </c>
    </row>
    <row r="81" spans="2:8" ht="27.75" customHeight="1" x14ac:dyDescent="0.25">
      <c r="B81" s="35">
        <f t="shared" si="9"/>
        <v>3</v>
      </c>
      <c r="C81" s="36" t="s">
        <v>89</v>
      </c>
      <c r="D81" s="35" t="s">
        <v>29</v>
      </c>
      <c r="E81" s="37">
        <f>18.85/9</f>
        <v>2.0944444444444446</v>
      </c>
      <c r="F81" s="58"/>
      <c r="G81" s="58">
        <f t="shared" si="8"/>
        <v>0</v>
      </c>
    </row>
    <row r="82" spans="2:8" ht="27.75" customHeight="1" x14ac:dyDescent="0.25">
      <c r="B82" s="35">
        <f t="shared" si="9"/>
        <v>4</v>
      </c>
      <c r="C82" s="36" t="s">
        <v>90</v>
      </c>
      <c r="D82" s="35" t="s">
        <v>29</v>
      </c>
      <c r="E82" s="37">
        <v>1</v>
      </c>
      <c r="F82" s="58"/>
      <c r="G82" s="58">
        <f t="shared" si="8"/>
        <v>0</v>
      </c>
    </row>
    <row r="83" spans="2:8" ht="27.75" customHeight="1" x14ac:dyDescent="0.25">
      <c r="B83" s="35">
        <f t="shared" si="9"/>
        <v>5</v>
      </c>
      <c r="C83" s="36" t="s">
        <v>91</v>
      </c>
      <c r="D83" s="35" t="s">
        <v>25</v>
      </c>
      <c r="E83" s="37">
        <v>150</v>
      </c>
      <c r="F83" s="58"/>
      <c r="G83" s="58">
        <f t="shared" si="8"/>
        <v>0</v>
      </c>
    </row>
    <row r="84" spans="2:8" ht="27.75" customHeight="1" x14ac:dyDescent="0.25">
      <c r="B84" s="35">
        <f t="shared" si="9"/>
        <v>6</v>
      </c>
      <c r="C84" s="36" t="s">
        <v>92</v>
      </c>
      <c r="D84" s="35" t="s">
        <v>29</v>
      </c>
      <c r="E84" s="37">
        <v>3</v>
      </c>
      <c r="F84" s="58"/>
      <c r="G84" s="58">
        <f t="shared" si="8"/>
        <v>0</v>
      </c>
    </row>
    <row r="85" spans="2:8" ht="27.75" customHeight="1" x14ac:dyDescent="0.25">
      <c r="B85" s="35">
        <f t="shared" si="9"/>
        <v>7</v>
      </c>
      <c r="C85" s="36" t="s">
        <v>93</v>
      </c>
      <c r="D85" s="35" t="s">
        <v>29</v>
      </c>
      <c r="E85" s="37">
        <v>4</v>
      </c>
      <c r="F85" s="58"/>
      <c r="G85" s="58">
        <f t="shared" si="8"/>
        <v>0</v>
      </c>
    </row>
    <row r="86" spans="2:8" ht="27.75" customHeight="1" x14ac:dyDescent="0.25">
      <c r="B86" s="35">
        <v>8</v>
      </c>
      <c r="C86" s="36" t="s">
        <v>102</v>
      </c>
      <c r="D86" s="35" t="s">
        <v>25</v>
      </c>
      <c r="E86" s="37">
        <v>28</v>
      </c>
      <c r="F86" s="58"/>
      <c r="G86" s="58">
        <f t="shared" ref="G86" si="10">E86*F86</f>
        <v>0</v>
      </c>
    </row>
    <row r="87" spans="2:8" ht="27.75" customHeight="1" x14ac:dyDescent="0.25">
      <c r="B87" s="35">
        <v>9</v>
      </c>
      <c r="C87" s="36" t="s">
        <v>94</v>
      </c>
      <c r="D87" s="35" t="s">
        <v>25</v>
      </c>
      <c r="E87" s="37">
        <v>295</v>
      </c>
      <c r="F87" s="58"/>
      <c r="G87" s="58">
        <f t="shared" si="8"/>
        <v>0</v>
      </c>
    </row>
    <row r="88" spans="2:8" ht="27.75" customHeight="1" x14ac:dyDescent="0.25">
      <c r="B88" s="35">
        <v>10</v>
      </c>
      <c r="C88" s="36" t="s">
        <v>95</v>
      </c>
      <c r="D88" s="35" t="s">
        <v>22</v>
      </c>
      <c r="E88" s="37">
        <v>205</v>
      </c>
      <c r="F88" s="58"/>
      <c r="G88" s="58">
        <f t="shared" si="8"/>
        <v>0</v>
      </c>
    </row>
    <row r="89" spans="2:8" ht="27.75" customHeight="1" x14ac:dyDescent="0.25">
      <c r="B89" s="35"/>
      <c r="C89" s="43"/>
      <c r="D89" s="35"/>
      <c r="E89" s="35"/>
      <c r="F89" s="59"/>
      <c r="G89" s="63"/>
    </row>
    <row r="90" spans="2:8" s="36" customFormat="1" ht="27.75" customHeight="1" x14ac:dyDescent="0.25">
      <c r="F90" s="62" t="s">
        <v>19</v>
      </c>
      <c r="G90" s="64">
        <f>SUM(G79:G89)</f>
        <v>0</v>
      </c>
      <c r="H90" s="44"/>
    </row>
    <row r="91" spans="2:8" ht="27.75" customHeight="1" x14ac:dyDescent="0.25">
      <c r="B91" s="45"/>
      <c r="C91" s="46"/>
      <c r="D91" s="35"/>
      <c r="E91" s="47"/>
      <c r="F91" s="39"/>
      <c r="G91" s="48"/>
    </row>
    <row r="92" spans="2:8" ht="18.75" thickBot="1" x14ac:dyDescent="0.3">
      <c r="B92" s="30" t="s">
        <v>78</v>
      </c>
      <c r="C92" s="31"/>
      <c r="D92" s="32"/>
      <c r="E92" s="33"/>
      <c r="F92" s="32"/>
      <c r="G92" s="32"/>
    </row>
    <row r="93" spans="2:8" ht="16.5" thickBot="1" x14ac:dyDescent="0.3">
      <c r="B93" s="34" t="s">
        <v>11</v>
      </c>
      <c r="C93" s="42" t="s">
        <v>12</v>
      </c>
      <c r="D93" s="34" t="s">
        <v>13</v>
      </c>
      <c r="E93" s="34" t="s">
        <v>14</v>
      </c>
      <c r="F93" s="34" t="s">
        <v>15</v>
      </c>
      <c r="G93" s="34" t="s">
        <v>16</v>
      </c>
    </row>
    <row r="94" spans="2:8" ht="27.75" customHeight="1" x14ac:dyDescent="0.25">
      <c r="B94" s="35">
        <v>1</v>
      </c>
      <c r="C94" s="39" t="s">
        <v>31</v>
      </c>
      <c r="D94" s="35" t="s">
        <v>25</v>
      </c>
      <c r="E94" s="37">
        <v>1343</v>
      </c>
      <c r="F94" s="61"/>
      <c r="G94" s="61">
        <f t="shared" ref="G94:G106" si="11">E94*F94</f>
        <v>0</v>
      </c>
      <c r="H94" s="49"/>
    </row>
    <row r="95" spans="2:8" ht="27.75" customHeight="1" x14ac:dyDescent="0.25">
      <c r="B95" s="35">
        <v>2</v>
      </c>
      <c r="C95" s="39" t="s">
        <v>96</v>
      </c>
      <c r="D95" s="35" t="s">
        <v>25</v>
      </c>
      <c r="E95" s="37">
        <f>450+215</f>
        <v>665</v>
      </c>
      <c r="F95" s="61"/>
      <c r="G95" s="61">
        <f t="shared" ref="G95:G96" si="12">E95*F95</f>
        <v>0</v>
      </c>
    </row>
    <row r="96" spans="2:8" ht="27.75" customHeight="1" x14ac:dyDescent="0.25">
      <c r="B96" s="35">
        <v>3</v>
      </c>
      <c r="C96" s="39" t="s">
        <v>97</v>
      </c>
      <c r="D96" s="35" t="s">
        <v>25</v>
      </c>
      <c r="E96" s="37">
        <f>80+426</f>
        <v>506</v>
      </c>
      <c r="F96" s="61"/>
      <c r="G96" s="61">
        <f t="shared" si="12"/>
        <v>0</v>
      </c>
    </row>
    <row r="97" spans="2:7" ht="27.75" customHeight="1" x14ac:dyDescent="0.25">
      <c r="B97" s="35">
        <v>4</v>
      </c>
      <c r="C97" s="39" t="s">
        <v>98</v>
      </c>
      <c r="D97" s="35" t="s">
        <v>25</v>
      </c>
      <c r="E97" s="37">
        <f>274+120</f>
        <v>394</v>
      </c>
      <c r="F97" s="61"/>
      <c r="G97" s="61">
        <f t="shared" ref="G97" si="13">E97*F97</f>
        <v>0</v>
      </c>
    </row>
    <row r="98" spans="2:7" ht="27.75" customHeight="1" x14ac:dyDescent="0.25">
      <c r="B98" s="35">
        <f>B97+1</f>
        <v>5</v>
      </c>
      <c r="C98" s="39" t="s">
        <v>66</v>
      </c>
      <c r="D98" s="35" t="s">
        <v>25</v>
      </c>
      <c r="E98" s="37">
        <v>782</v>
      </c>
      <c r="F98" s="61"/>
      <c r="G98" s="61">
        <f t="shared" ref="G98:G100" si="14">E98*F98</f>
        <v>0</v>
      </c>
    </row>
    <row r="99" spans="2:7" ht="27.75" customHeight="1" x14ac:dyDescent="0.25">
      <c r="B99" s="35">
        <v>6</v>
      </c>
      <c r="C99" s="39" t="s">
        <v>99</v>
      </c>
      <c r="D99" s="35" t="s">
        <v>25</v>
      </c>
      <c r="E99" s="37">
        <f>70+42+84</f>
        <v>196</v>
      </c>
      <c r="F99" s="61"/>
      <c r="G99" s="61">
        <f t="shared" si="14"/>
        <v>0</v>
      </c>
    </row>
    <row r="100" spans="2:7" ht="27.75" customHeight="1" x14ac:dyDescent="0.25">
      <c r="B100" s="35">
        <v>7</v>
      </c>
      <c r="C100" s="39" t="s">
        <v>100</v>
      </c>
      <c r="D100" s="35" t="s">
        <v>25</v>
      </c>
      <c r="E100" s="37">
        <v>100</v>
      </c>
      <c r="F100" s="61"/>
      <c r="G100" s="61">
        <f t="shared" si="14"/>
        <v>0</v>
      </c>
    </row>
    <row r="101" spans="2:7" ht="27.75" customHeight="1" x14ac:dyDescent="0.25">
      <c r="B101" s="35">
        <v>8</v>
      </c>
      <c r="C101" s="39" t="s">
        <v>32</v>
      </c>
      <c r="D101" s="35" t="s">
        <v>29</v>
      </c>
      <c r="E101" s="37">
        <v>13</v>
      </c>
      <c r="F101" s="58"/>
      <c r="G101" s="58">
        <f t="shared" si="11"/>
        <v>0</v>
      </c>
    </row>
    <row r="102" spans="2:7" ht="27.75" customHeight="1" x14ac:dyDescent="0.25">
      <c r="B102" s="35">
        <v>9</v>
      </c>
      <c r="C102" s="39" t="s">
        <v>33</v>
      </c>
      <c r="D102" s="35" t="s">
        <v>34</v>
      </c>
      <c r="E102" s="37">
        <v>53</v>
      </c>
      <c r="F102" s="58"/>
      <c r="G102" s="58">
        <f t="shared" si="11"/>
        <v>0</v>
      </c>
    </row>
    <row r="103" spans="2:7" ht="27.75" customHeight="1" x14ac:dyDescent="0.25">
      <c r="B103" s="35">
        <f t="shared" ref="B103:B106" si="15">B102+1</f>
        <v>10</v>
      </c>
      <c r="C103" s="39" t="s">
        <v>35</v>
      </c>
      <c r="D103" s="35" t="s">
        <v>25</v>
      </c>
      <c r="E103" s="37">
        <f>E94+E95+E96+E97+E98</f>
        <v>3690</v>
      </c>
      <c r="F103" s="58"/>
      <c r="G103" s="58">
        <f t="shared" si="11"/>
        <v>0</v>
      </c>
    </row>
    <row r="104" spans="2:7" ht="27.75" customHeight="1" x14ac:dyDescent="0.25">
      <c r="B104" s="35">
        <f t="shared" si="15"/>
        <v>11</v>
      </c>
      <c r="C104" s="39" t="s">
        <v>36</v>
      </c>
      <c r="D104" s="35" t="s">
        <v>25</v>
      </c>
      <c r="E104" s="37">
        <f>E103</f>
        <v>3690</v>
      </c>
      <c r="F104" s="58"/>
      <c r="G104" s="58">
        <f t="shared" si="11"/>
        <v>0</v>
      </c>
    </row>
    <row r="105" spans="2:7" ht="27.75" customHeight="1" x14ac:dyDescent="0.25">
      <c r="B105" s="35">
        <f t="shared" si="15"/>
        <v>12</v>
      </c>
      <c r="C105" s="39" t="s">
        <v>37</v>
      </c>
      <c r="D105" s="35" t="s">
        <v>25</v>
      </c>
      <c r="E105" s="37">
        <f>E104</f>
        <v>3690</v>
      </c>
      <c r="F105" s="58"/>
      <c r="G105" s="58">
        <f t="shared" si="11"/>
        <v>0</v>
      </c>
    </row>
    <row r="106" spans="2:7" ht="27.75" customHeight="1" x14ac:dyDescent="0.25">
      <c r="B106" s="35">
        <f t="shared" si="15"/>
        <v>13</v>
      </c>
      <c r="C106" s="39" t="s">
        <v>65</v>
      </c>
      <c r="D106" s="35" t="s">
        <v>29</v>
      </c>
      <c r="E106" s="37">
        <v>97</v>
      </c>
      <c r="F106" s="58"/>
      <c r="G106" s="58">
        <f t="shared" si="11"/>
        <v>0</v>
      </c>
    </row>
    <row r="107" spans="2:7" ht="27.75" customHeight="1" x14ac:dyDescent="0.25">
      <c r="B107" s="35"/>
      <c r="C107" s="14"/>
      <c r="D107" s="35"/>
      <c r="E107" s="35"/>
      <c r="F107" s="59"/>
      <c r="G107" s="63"/>
    </row>
    <row r="108" spans="2:7" ht="27.75" customHeight="1" x14ac:dyDescent="0.25">
      <c r="B108" s="36"/>
      <c r="C108" s="36"/>
      <c r="D108" s="35"/>
      <c r="E108" s="36"/>
      <c r="F108" s="60" t="s">
        <v>19</v>
      </c>
      <c r="G108" s="61">
        <f>SUM(G94:G107)</f>
        <v>0</v>
      </c>
    </row>
    <row r="109" spans="2:7" ht="27.75" customHeight="1" x14ac:dyDescent="0.25">
      <c r="B109" s="36"/>
      <c r="C109" s="36"/>
      <c r="D109" s="35"/>
      <c r="E109" s="36"/>
      <c r="F109" s="39"/>
      <c r="G109" s="38"/>
    </row>
    <row r="110" spans="2:7" ht="18" customHeight="1" thickBot="1" x14ac:dyDescent="0.3">
      <c r="B110" s="30" t="s">
        <v>79</v>
      </c>
      <c r="C110" s="31"/>
      <c r="D110" s="32"/>
      <c r="E110" s="33"/>
      <c r="F110" s="32"/>
      <c r="G110" s="32"/>
    </row>
    <row r="111" spans="2:7" ht="18" customHeight="1" thickBot="1" x14ac:dyDescent="0.3">
      <c r="B111" s="34" t="s">
        <v>11</v>
      </c>
      <c r="C111" s="42" t="s">
        <v>12</v>
      </c>
      <c r="D111" s="34" t="s">
        <v>13</v>
      </c>
      <c r="E111" s="34" t="s">
        <v>14</v>
      </c>
      <c r="F111" s="34" t="s">
        <v>15</v>
      </c>
      <c r="G111" s="34" t="s">
        <v>16</v>
      </c>
    </row>
    <row r="112" spans="2:7" ht="27.75" customHeight="1" x14ac:dyDescent="0.25">
      <c r="B112" s="35">
        <f>1</f>
        <v>1</v>
      </c>
      <c r="C112" s="36" t="s">
        <v>60</v>
      </c>
      <c r="D112" s="35" t="s">
        <v>25</v>
      </c>
      <c r="E112" s="37">
        <f>E113+E115</f>
        <v>3557</v>
      </c>
      <c r="F112" s="65"/>
      <c r="G112" s="58">
        <f>E112*F112</f>
        <v>0</v>
      </c>
    </row>
    <row r="113" spans="2:7" ht="27.75" customHeight="1" x14ac:dyDescent="0.25">
      <c r="B113" s="35">
        <f>B112+1</f>
        <v>2</v>
      </c>
      <c r="C113" s="36" t="s">
        <v>49</v>
      </c>
      <c r="D113" s="35" t="s">
        <v>25</v>
      </c>
      <c r="E113" s="37">
        <v>354</v>
      </c>
      <c r="F113" s="65"/>
      <c r="G113" s="58">
        <f t="shared" ref="G113:G125" si="16">E113*F113</f>
        <v>0</v>
      </c>
    </row>
    <row r="114" spans="2:7" ht="27.75" customHeight="1" x14ac:dyDescent="0.25">
      <c r="B114" s="35">
        <f t="shared" ref="B114:B127" si="17">B113+1</f>
        <v>3</v>
      </c>
      <c r="C114" s="36" t="s">
        <v>59</v>
      </c>
      <c r="D114" s="35" t="s">
        <v>29</v>
      </c>
      <c r="E114" s="37">
        <v>2</v>
      </c>
      <c r="F114" s="65"/>
      <c r="G114" s="58">
        <f t="shared" si="16"/>
        <v>0</v>
      </c>
    </row>
    <row r="115" spans="2:7" ht="27.75" customHeight="1" x14ac:dyDescent="0.25">
      <c r="B115" s="35">
        <f t="shared" si="17"/>
        <v>4</v>
      </c>
      <c r="C115" s="36" t="s">
        <v>38</v>
      </c>
      <c r="D115" s="35" t="s">
        <v>25</v>
      </c>
      <c r="E115" s="37">
        <v>3203</v>
      </c>
      <c r="F115" s="65"/>
      <c r="G115" s="58">
        <f t="shared" si="16"/>
        <v>0</v>
      </c>
    </row>
    <row r="116" spans="2:7" ht="27.75" customHeight="1" x14ac:dyDescent="0.25">
      <c r="B116" s="35">
        <f t="shared" si="17"/>
        <v>5</v>
      </c>
      <c r="C116" s="36" t="s">
        <v>45</v>
      </c>
      <c r="D116" s="35" t="s">
        <v>29</v>
      </c>
      <c r="E116" s="37">
        <v>19</v>
      </c>
      <c r="F116" s="65"/>
      <c r="G116" s="58">
        <f t="shared" si="16"/>
        <v>0</v>
      </c>
    </row>
    <row r="117" spans="2:7" ht="27.75" customHeight="1" x14ac:dyDescent="0.25">
      <c r="B117" s="35">
        <f t="shared" si="17"/>
        <v>6</v>
      </c>
      <c r="C117" s="36" t="s">
        <v>58</v>
      </c>
      <c r="D117" s="35" t="s">
        <v>29</v>
      </c>
      <c r="E117" s="37">
        <v>3</v>
      </c>
      <c r="F117" s="65"/>
      <c r="G117" s="58">
        <f t="shared" si="16"/>
        <v>0</v>
      </c>
    </row>
    <row r="118" spans="2:7" ht="27.75" customHeight="1" x14ac:dyDescent="0.25">
      <c r="B118" s="35">
        <f t="shared" si="17"/>
        <v>7</v>
      </c>
      <c r="C118" s="36" t="s">
        <v>39</v>
      </c>
      <c r="D118" s="35" t="s">
        <v>29</v>
      </c>
      <c r="E118" s="37">
        <v>7</v>
      </c>
      <c r="F118" s="65"/>
      <c r="G118" s="58">
        <f t="shared" si="16"/>
        <v>0</v>
      </c>
    </row>
    <row r="119" spans="2:7" ht="27.75" customHeight="1" x14ac:dyDescent="0.25">
      <c r="B119" s="35">
        <f t="shared" si="17"/>
        <v>8</v>
      </c>
      <c r="C119" s="36" t="s">
        <v>40</v>
      </c>
      <c r="D119" s="35" t="s">
        <v>29</v>
      </c>
      <c r="E119" s="37">
        <v>58</v>
      </c>
      <c r="F119" s="65"/>
      <c r="G119" s="58">
        <f t="shared" si="16"/>
        <v>0</v>
      </c>
    </row>
    <row r="120" spans="2:7" ht="27.75" customHeight="1" x14ac:dyDescent="0.25">
      <c r="B120" s="35">
        <f t="shared" si="17"/>
        <v>9</v>
      </c>
      <c r="C120" s="36" t="s">
        <v>41</v>
      </c>
      <c r="D120" s="35" t="s">
        <v>29</v>
      </c>
      <c r="E120" s="37">
        <v>26</v>
      </c>
      <c r="F120" s="65"/>
      <c r="G120" s="58">
        <f t="shared" si="16"/>
        <v>0</v>
      </c>
    </row>
    <row r="121" spans="2:7" ht="27.75" customHeight="1" x14ac:dyDescent="0.25">
      <c r="B121" s="35">
        <f t="shared" si="17"/>
        <v>10</v>
      </c>
      <c r="C121" s="36" t="s">
        <v>42</v>
      </c>
      <c r="D121" s="35" t="s">
        <v>29</v>
      </c>
      <c r="E121" s="37">
        <v>6</v>
      </c>
      <c r="F121" s="65"/>
      <c r="G121" s="58">
        <f t="shared" si="16"/>
        <v>0</v>
      </c>
    </row>
    <row r="122" spans="2:7" ht="27.75" customHeight="1" x14ac:dyDescent="0.25">
      <c r="B122" s="35">
        <f t="shared" si="17"/>
        <v>11</v>
      </c>
      <c r="C122" s="36" t="s">
        <v>43</v>
      </c>
      <c r="D122" s="35" t="s">
        <v>29</v>
      </c>
      <c r="E122" s="37">
        <v>2</v>
      </c>
      <c r="F122" s="65"/>
      <c r="G122" s="58">
        <f t="shared" si="16"/>
        <v>0</v>
      </c>
    </row>
    <row r="123" spans="2:7" ht="27.75" customHeight="1" x14ac:dyDescent="0.25">
      <c r="B123" s="35">
        <f t="shared" si="17"/>
        <v>12</v>
      </c>
      <c r="C123" s="36" t="s">
        <v>50</v>
      </c>
      <c r="D123" s="35" t="s">
        <v>29</v>
      </c>
      <c r="E123" s="37">
        <v>100</v>
      </c>
      <c r="F123" s="65"/>
      <c r="G123" s="58">
        <f t="shared" si="16"/>
        <v>0</v>
      </c>
    </row>
    <row r="124" spans="2:7" ht="27.75" customHeight="1" x14ac:dyDescent="0.25">
      <c r="B124" s="35">
        <f t="shared" si="17"/>
        <v>13</v>
      </c>
      <c r="C124" s="36" t="s">
        <v>51</v>
      </c>
      <c r="D124" s="35" t="s">
        <v>29</v>
      </c>
      <c r="E124" s="37">
        <v>1</v>
      </c>
      <c r="F124" s="65"/>
      <c r="G124" s="58">
        <f t="shared" si="16"/>
        <v>0</v>
      </c>
    </row>
    <row r="125" spans="2:7" ht="27.75" customHeight="1" x14ac:dyDescent="0.25">
      <c r="B125" s="35">
        <f t="shared" si="17"/>
        <v>14</v>
      </c>
      <c r="C125" s="36" t="s">
        <v>52</v>
      </c>
      <c r="D125" s="35" t="s">
        <v>44</v>
      </c>
      <c r="E125" s="70">
        <v>0.6</v>
      </c>
      <c r="F125" s="65"/>
      <c r="G125" s="58">
        <f t="shared" si="16"/>
        <v>0</v>
      </c>
    </row>
    <row r="126" spans="2:7" ht="27.75" customHeight="1" x14ac:dyDescent="0.25">
      <c r="B126" s="35">
        <f t="shared" si="17"/>
        <v>15</v>
      </c>
      <c r="C126" s="36" t="s">
        <v>53</v>
      </c>
      <c r="D126" s="35" t="s">
        <v>44</v>
      </c>
      <c r="E126" s="70">
        <v>1.1000000000000001</v>
      </c>
      <c r="F126" s="65"/>
      <c r="G126" s="58">
        <f t="shared" ref="G126" si="18">E126*F126</f>
        <v>0</v>
      </c>
    </row>
    <row r="127" spans="2:7" ht="27.75" customHeight="1" x14ac:dyDescent="0.25">
      <c r="B127" s="35">
        <f t="shared" si="17"/>
        <v>16</v>
      </c>
      <c r="C127" s="36" t="s">
        <v>162</v>
      </c>
      <c r="D127" s="35" t="s">
        <v>29</v>
      </c>
      <c r="E127" s="37">
        <v>28</v>
      </c>
      <c r="F127" s="65"/>
      <c r="G127" s="58">
        <f t="shared" ref="G127" si="19">E127*F127</f>
        <v>0</v>
      </c>
    </row>
    <row r="128" spans="2:7" ht="27.75" customHeight="1" x14ac:dyDescent="0.25">
      <c r="B128" s="35"/>
      <c r="C128" s="36"/>
      <c r="D128" s="35"/>
      <c r="E128" s="35"/>
      <c r="F128" s="66"/>
      <c r="G128" s="59"/>
    </row>
    <row r="129" spans="2:7" ht="27.75" customHeight="1" x14ac:dyDescent="0.25">
      <c r="B129" s="35"/>
      <c r="C129" s="36"/>
      <c r="D129" s="35"/>
      <c r="E129" s="35"/>
      <c r="F129" s="60" t="s">
        <v>19</v>
      </c>
      <c r="G129" s="61">
        <f>SUM(G112:G128)</f>
        <v>0</v>
      </c>
    </row>
    <row r="130" spans="2:7" ht="27.75" customHeight="1" x14ac:dyDescent="0.25">
      <c r="B130" s="35"/>
      <c r="C130" s="36"/>
      <c r="D130" s="35"/>
      <c r="E130" s="35"/>
      <c r="F130" s="39"/>
      <c r="G130" s="38"/>
    </row>
    <row r="131" spans="2:7" ht="27.75" customHeight="1" thickBot="1" x14ac:dyDescent="0.3">
      <c r="B131" s="30" t="s">
        <v>153</v>
      </c>
      <c r="C131" s="31"/>
      <c r="D131" s="32"/>
      <c r="E131" s="33"/>
      <c r="F131" s="32"/>
      <c r="G131" s="32"/>
    </row>
    <row r="132" spans="2:7" ht="27.75" customHeight="1" thickBot="1" x14ac:dyDescent="0.3">
      <c r="B132" s="34" t="s">
        <v>11</v>
      </c>
      <c r="C132" s="42" t="s">
        <v>12</v>
      </c>
      <c r="D132" s="34" t="s">
        <v>13</v>
      </c>
      <c r="E132" s="34" t="s">
        <v>14</v>
      </c>
      <c r="F132" s="34" t="s">
        <v>15</v>
      </c>
      <c r="G132" s="34" t="s">
        <v>16</v>
      </c>
    </row>
    <row r="133" spans="2:7" ht="27.75" customHeight="1" x14ac:dyDescent="0.25">
      <c r="B133" s="35">
        <f>1</f>
        <v>1</v>
      </c>
      <c r="C133" s="36" t="s">
        <v>104</v>
      </c>
      <c r="D133" s="35" t="s">
        <v>25</v>
      </c>
      <c r="E133" s="37">
        <v>11</v>
      </c>
      <c r="F133" s="65"/>
      <c r="G133" s="58">
        <f>E133*F133</f>
        <v>0</v>
      </c>
    </row>
    <row r="134" spans="2:7" ht="27.75" customHeight="1" x14ac:dyDescent="0.25">
      <c r="B134" s="35">
        <f>B133+1</f>
        <v>2</v>
      </c>
      <c r="C134" s="36" t="s">
        <v>105</v>
      </c>
      <c r="D134" s="35" t="s">
        <v>25</v>
      </c>
      <c r="E134" s="37">
        <v>39</v>
      </c>
      <c r="F134" s="65"/>
      <c r="G134" s="58">
        <f t="shared" ref="G134:G137" si="20">E134*F134</f>
        <v>0</v>
      </c>
    </row>
    <row r="135" spans="2:7" ht="27.75" customHeight="1" x14ac:dyDescent="0.25">
      <c r="B135" s="35">
        <f t="shared" ref="B135:B181" si="21">B134+1</f>
        <v>3</v>
      </c>
      <c r="C135" s="36" t="s">
        <v>106</v>
      </c>
      <c r="D135" s="35" t="s">
        <v>27</v>
      </c>
      <c r="E135" s="37">
        <v>1</v>
      </c>
      <c r="F135" s="65"/>
      <c r="G135" s="58">
        <f t="shared" si="20"/>
        <v>0</v>
      </c>
    </row>
    <row r="136" spans="2:7" ht="27.75" customHeight="1" x14ac:dyDescent="0.25">
      <c r="B136" s="35">
        <f t="shared" si="21"/>
        <v>4</v>
      </c>
      <c r="C136" s="36" t="s">
        <v>107</v>
      </c>
      <c r="D136" s="35" t="s">
        <v>103</v>
      </c>
      <c r="E136" s="37">
        <v>3</v>
      </c>
      <c r="F136" s="65"/>
      <c r="G136" s="58">
        <f t="shared" si="20"/>
        <v>0</v>
      </c>
    </row>
    <row r="137" spans="2:7" ht="27.75" customHeight="1" x14ac:dyDescent="0.25">
      <c r="B137" s="35">
        <f t="shared" si="21"/>
        <v>5</v>
      </c>
      <c r="C137" s="36" t="s">
        <v>108</v>
      </c>
      <c r="D137" s="35" t="s">
        <v>25</v>
      </c>
      <c r="E137" s="37">
        <v>45</v>
      </c>
      <c r="F137" s="65"/>
      <c r="G137" s="58">
        <f t="shared" si="20"/>
        <v>0</v>
      </c>
    </row>
    <row r="138" spans="2:7" ht="27.75" customHeight="1" x14ac:dyDescent="0.25">
      <c r="B138" s="35">
        <f t="shared" si="21"/>
        <v>6</v>
      </c>
      <c r="C138" s="36" t="s">
        <v>109</v>
      </c>
      <c r="D138" s="35" t="s">
        <v>25</v>
      </c>
      <c r="E138" s="37">
        <v>130</v>
      </c>
      <c r="F138" s="65"/>
      <c r="G138" s="58">
        <f t="shared" ref="G138:G159" si="22">E138*F138</f>
        <v>0</v>
      </c>
    </row>
    <row r="139" spans="2:7" ht="27.75" customHeight="1" x14ac:dyDescent="0.25">
      <c r="B139" s="35">
        <f t="shared" si="21"/>
        <v>7</v>
      </c>
      <c r="C139" s="36" t="s">
        <v>110</v>
      </c>
      <c r="D139" s="35" t="s">
        <v>25</v>
      </c>
      <c r="E139" s="37">
        <v>80</v>
      </c>
      <c r="F139" s="65"/>
      <c r="G139" s="58">
        <f t="shared" si="22"/>
        <v>0</v>
      </c>
    </row>
    <row r="140" spans="2:7" ht="27.75" customHeight="1" x14ac:dyDescent="0.25">
      <c r="B140" s="35">
        <f t="shared" si="21"/>
        <v>8</v>
      </c>
      <c r="C140" s="36" t="s">
        <v>111</v>
      </c>
      <c r="D140" s="35" t="s">
        <v>25</v>
      </c>
      <c r="E140" s="37">
        <v>255</v>
      </c>
      <c r="F140" s="65"/>
      <c r="G140" s="58">
        <f t="shared" si="22"/>
        <v>0</v>
      </c>
    </row>
    <row r="141" spans="2:7" ht="27.75" customHeight="1" x14ac:dyDescent="0.25">
      <c r="B141" s="35">
        <f t="shared" si="21"/>
        <v>9</v>
      </c>
      <c r="C141" s="36" t="s">
        <v>112</v>
      </c>
      <c r="D141" s="35" t="s">
        <v>25</v>
      </c>
      <c r="E141" s="37">
        <v>440</v>
      </c>
      <c r="F141" s="65"/>
      <c r="G141" s="58">
        <f t="shared" si="22"/>
        <v>0</v>
      </c>
    </row>
    <row r="142" spans="2:7" ht="27.75" customHeight="1" x14ac:dyDescent="0.25">
      <c r="B142" s="35">
        <f t="shared" si="21"/>
        <v>10</v>
      </c>
      <c r="C142" s="36" t="s">
        <v>113</v>
      </c>
      <c r="D142" s="35" t="s">
        <v>25</v>
      </c>
      <c r="E142" s="37">
        <v>510</v>
      </c>
      <c r="F142" s="65"/>
      <c r="G142" s="58">
        <f t="shared" si="22"/>
        <v>0</v>
      </c>
    </row>
    <row r="143" spans="2:7" ht="27.75" customHeight="1" x14ac:dyDescent="0.25">
      <c r="B143" s="35">
        <f t="shared" si="21"/>
        <v>11</v>
      </c>
      <c r="C143" s="36" t="s">
        <v>114</v>
      </c>
      <c r="D143" s="35" t="s">
        <v>25</v>
      </c>
      <c r="E143" s="37">
        <v>90</v>
      </c>
      <c r="F143" s="65"/>
      <c r="G143" s="58">
        <f t="shared" si="22"/>
        <v>0</v>
      </c>
    </row>
    <row r="144" spans="2:7" ht="27.75" customHeight="1" x14ac:dyDescent="0.25">
      <c r="B144" s="35">
        <f t="shared" si="21"/>
        <v>12</v>
      </c>
      <c r="C144" s="36" t="s">
        <v>115</v>
      </c>
      <c r="D144" s="35" t="s">
        <v>29</v>
      </c>
      <c r="E144" s="37">
        <v>5</v>
      </c>
      <c r="F144" s="65"/>
      <c r="G144" s="58">
        <f t="shared" si="22"/>
        <v>0</v>
      </c>
    </row>
    <row r="145" spans="2:7" ht="27.75" customHeight="1" x14ac:dyDescent="0.25">
      <c r="B145" s="35">
        <f t="shared" si="21"/>
        <v>13</v>
      </c>
      <c r="C145" s="36" t="s">
        <v>116</v>
      </c>
      <c r="D145" s="35" t="s">
        <v>29</v>
      </c>
      <c r="E145" s="37">
        <v>1</v>
      </c>
      <c r="F145" s="65"/>
      <c r="G145" s="58">
        <f t="shared" si="22"/>
        <v>0</v>
      </c>
    </row>
    <row r="146" spans="2:7" ht="27.75" customHeight="1" x14ac:dyDescent="0.25">
      <c r="B146" s="35">
        <f t="shared" si="21"/>
        <v>14</v>
      </c>
      <c r="C146" s="36" t="s">
        <v>117</v>
      </c>
      <c r="D146" s="35" t="s">
        <v>25</v>
      </c>
      <c r="E146" s="37">
        <v>100</v>
      </c>
      <c r="F146" s="65"/>
      <c r="G146" s="58">
        <f t="shared" si="22"/>
        <v>0</v>
      </c>
    </row>
    <row r="147" spans="2:7" ht="27.75" customHeight="1" x14ac:dyDescent="0.25">
      <c r="B147" s="35">
        <f t="shared" si="21"/>
        <v>15</v>
      </c>
      <c r="C147" s="36" t="s">
        <v>118</v>
      </c>
      <c r="D147" s="35" t="s">
        <v>25</v>
      </c>
      <c r="E147" s="37">
        <v>96</v>
      </c>
      <c r="F147" s="65"/>
      <c r="G147" s="58">
        <f t="shared" si="22"/>
        <v>0</v>
      </c>
    </row>
    <row r="148" spans="2:7" ht="27.75" customHeight="1" x14ac:dyDescent="0.25">
      <c r="B148" s="35">
        <f t="shared" si="21"/>
        <v>16</v>
      </c>
      <c r="C148" s="36" t="s">
        <v>119</v>
      </c>
      <c r="D148" s="35" t="s">
        <v>29</v>
      </c>
      <c r="E148" s="37">
        <v>3</v>
      </c>
      <c r="F148" s="65"/>
      <c r="G148" s="58">
        <f t="shared" si="22"/>
        <v>0</v>
      </c>
    </row>
    <row r="149" spans="2:7" ht="27.75" customHeight="1" x14ac:dyDescent="0.25">
      <c r="B149" s="35">
        <f t="shared" si="21"/>
        <v>17</v>
      </c>
      <c r="C149" s="36" t="s">
        <v>120</v>
      </c>
      <c r="D149" s="35" t="s">
        <v>29</v>
      </c>
      <c r="E149" s="37">
        <v>3</v>
      </c>
      <c r="F149" s="65"/>
      <c r="G149" s="58">
        <f t="shared" si="22"/>
        <v>0</v>
      </c>
    </row>
    <row r="150" spans="2:7" ht="27.75" customHeight="1" x14ac:dyDescent="0.25">
      <c r="B150" s="35">
        <f t="shared" si="21"/>
        <v>18</v>
      </c>
      <c r="C150" s="36" t="s">
        <v>121</v>
      </c>
      <c r="D150" s="35" t="s">
        <v>29</v>
      </c>
      <c r="E150" s="37">
        <v>5</v>
      </c>
      <c r="F150" s="65"/>
      <c r="G150" s="58">
        <f t="shared" si="22"/>
        <v>0</v>
      </c>
    </row>
    <row r="151" spans="2:7" ht="27.75" customHeight="1" x14ac:dyDescent="0.25">
      <c r="B151" s="35">
        <f t="shared" si="21"/>
        <v>19</v>
      </c>
      <c r="C151" s="36" t="s">
        <v>122</v>
      </c>
      <c r="D151" s="35" t="s">
        <v>25</v>
      </c>
      <c r="E151" s="37">
        <v>240</v>
      </c>
      <c r="F151" s="65"/>
      <c r="G151" s="58">
        <f t="shared" si="22"/>
        <v>0</v>
      </c>
    </row>
    <row r="152" spans="2:7" ht="27.75" customHeight="1" x14ac:dyDescent="0.25">
      <c r="B152" s="35">
        <f t="shared" si="21"/>
        <v>20</v>
      </c>
      <c r="C152" s="36" t="s">
        <v>123</v>
      </c>
      <c r="D152" s="35" t="s">
        <v>29</v>
      </c>
      <c r="E152" s="37">
        <v>2</v>
      </c>
      <c r="F152" s="65"/>
      <c r="G152" s="58">
        <f t="shared" si="22"/>
        <v>0</v>
      </c>
    </row>
    <row r="153" spans="2:7" ht="27.75" customHeight="1" x14ac:dyDescent="0.25">
      <c r="B153" s="35">
        <f t="shared" si="21"/>
        <v>21</v>
      </c>
      <c r="C153" s="36" t="s">
        <v>124</v>
      </c>
      <c r="D153" s="35" t="s">
        <v>29</v>
      </c>
      <c r="E153" s="37">
        <v>2</v>
      </c>
      <c r="F153" s="65"/>
      <c r="G153" s="58">
        <f t="shared" si="22"/>
        <v>0</v>
      </c>
    </row>
    <row r="154" spans="2:7" ht="27.75" customHeight="1" x14ac:dyDescent="0.25">
      <c r="B154" s="35">
        <f t="shared" si="21"/>
        <v>22</v>
      </c>
      <c r="C154" s="36" t="s">
        <v>125</v>
      </c>
      <c r="D154" s="35" t="s">
        <v>25</v>
      </c>
      <c r="E154" s="37">
        <v>100</v>
      </c>
      <c r="F154" s="65"/>
      <c r="G154" s="58">
        <f t="shared" si="22"/>
        <v>0</v>
      </c>
    </row>
    <row r="155" spans="2:7" ht="27.75" customHeight="1" x14ac:dyDescent="0.25">
      <c r="B155" s="35">
        <f t="shared" si="21"/>
        <v>23</v>
      </c>
      <c r="C155" s="36" t="s">
        <v>126</v>
      </c>
      <c r="D155" s="35" t="s">
        <v>25</v>
      </c>
      <c r="E155" s="37">
        <v>96</v>
      </c>
      <c r="F155" s="65"/>
      <c r="G155" s="58">
        <f t="shared" si="22"/>
        <v>0</v>
      </c>
    </row>
    <row r="156" spans="2:7" ht="27.75" customHeight="1" x14ac:dyDescent="0.25">
      <c r="B156" s="35">
        <f t="shared" si="21"/>
        <v>24</v>
      </c>
      <c r="C156" s="36" t="s">
        <v>127</v>
      </c>
      <c r="D156" s="35" t="s">
        <v>29</v>
      </c>
      <c r="E156" s="37">
        <v>3</v>
      </c>
      <c r="F156" s="65"/>
      <c r="G156" s="58">
        <f t="shared" si="22"/>
        <v>0</v>
      </c>
    </row>
    <row r="157" spans="2:7" ht="27.75" customHeight="1" x14ac:dyDescent="0.25">
      <c r="B157" s="35">
        <f t="shared" si="21"/>
        <v>25</v>
      </c>
      <c r="C157" s="36" t="s">
        <v>128</v>
      </c>
      <c r="D157" s="35" t="s">
        <v>29</v>
      </c>
      <c r="E157" s="37">
        <v>3</v>
      </c>
      <c r="F157" s="65"/>
      <c r="G157" s="58">
        <f t="shared" si="22"/>
        <v>0</v>
      </c>
    </row>
    <row r="158" spans="2:7" ht="27.75" customHeight="1" x14ac:dyDescent="0.25">
      <c r="B158" s="35">
        <f t="shared" si="21"/>
        <v>26</v>
      </c>
      <c r="C158" s="36" t="s">
        <v>129</v>
      </c>
      <c r="D158" s="35" t="s">
        <v>29</v>
      </c>
      <c r="E158" s="37">
        <v>1</v>
      </c>
      <c r="F158" s="65"/>
      <c r="G158" s="58">
        <f t="shared" si="22"/>
        <v>0</v>
      </c>
    </row>
    <row r="159" spans="2:7" ht="27.75" customHeight="1" x14ac:dyDescent="0.25">
      <c r="B159" s="35">
        <f t="shared" si="21"/>
        <v>27</v>
      </c>
      <c r="C159" s="36" t="s">
        <v>130</v>
      </c>
      <c r="D159" s="35" t="s">
        <v>29</v>
      </c>
      <c r="E159" s="37">
        <v>8</v>
      </c>
      <c r="F159" s="65"/>
      <c r="G159" s="58">
        <f t="shared" si="22"/>
        <v>0</v>
      </c>
    </row>
    <row r="160" spans="2:7" ht="27.75" customHeight="1" x14ac:dyDescent="0.25">
      <c r="B160" s="35">
        <f t="shared" si="21"/>
        <v>28</v>
      </c>
      <c r="C160" s="36" t="s">
        <v>131</v>
      </c>
      <c r="D160" s="35" t="s">
        <v>29</v>
      </c>
      <c r="E160" s="37">
        <v>2</v>
      </c>
      <c r="F160" s="65"/>
      <c r="G160" s="58">
        <f t="shared" ref="G160:G181" si="23">E160*F160</f>
        <v>0</v>
      </c>
    </row>
    <row r="161" spans="2:7" ht="27.75" customHeight="1" x14ac:dyDescent="0.25">
      <c r="B161" s="35">
        <f t="shared" si="21"/>
        <v>29</v>
      </c>
      <c r="C161" s="36" t="s">
        <v>132</v>
      </c>
      <c r="D161" s="35" t="s">
        <v>29</v>
      </c>
      <c r="E161" s="37">
        <v>8</v>
      </c>
      <c r="F161" s="65"/>
      <c r="G161" s="58">
        <f t="shared" si="23"/>
        <v>0</v>
      </c>
    </row>
    <row r="162" spans="2:7" ht="27.75" customHeight="1" x14ac:dyDescent="0.25">
      <c r="B162" s="35">
        <f t="shared" si="21"/>
        <v>30</v>
      </c>
      <c r="C162" s="36" t="s">
        <v>133</v>
      </c>
      <c r="D162" s="35" t="s">
        <v>29</v>
      </c>
      <c r="E162" s="37">
        <v>4</v>
      </c>
      <c r="F162" s="65"/>
      <c r="G162" s="58">
        <f t="shared" si="23"/>
        <v>0</v>
      </c>
    </row>
    <row r="163" spans="2:7" ht="27.75" customHeight="1" x14ac:dyDescent="0.25">
      <c r="B163" s="35">
        <f t="shared" si="21"/>
        <v>31</v>
      </c>
      <c r="C163" s="36" t="s">
        <v>134</v>
      </c>
      <c r="D163" s="35" t="s">
        <v>29</v>
      </c>
      <c r="E163" s="37">
        <v>8</v>
      </c>
      <c r="F163" s="65"/>
      <c r="G163" s="58">
        <f t="shared" si="23"/>
        <v>0</v>
      </c>
    </row>
    <row r="164" spans="2:7" ht="27.75" customHeight="1" x14ac:dyDescent="0.25">
      <c r="B164" s="35">
        <f t="shared" si="21"/>
        <v>32</v>
      </c>
      <c r="C164" s="36" t="s">
        <v>135</v>
      </c>
      <c r="D164" s="35" t="s">
        <v>29</v>
      </c>
      <c r="E164" s="37">
        <v>2</v>
      </c>
      <c r="F164" s="65"/>
      <c r="G164" s="58">
        <f t="shared" si="23"/>
        <v>0</v>
      </c>
    </row>
    <row r="165" spans="2:7" ht="27.75" customHeight="1" x14ac:dyDescent="0.25">
      <c r="B165" s="35">
        <f t="shared" si="21"/>
        <v>33</v>
      </c>
      <c r="C165" s="36" t="s">
        <v>136</v>
      </c>
      <c r="D165" s="35" t="s">
        <v>29</v>
      </c>
      <c r="E165" s="37">
        <v>2</v>
      </c>
      <c r="F165" s="65"/>
      <c r="G165" s="58">
        <f t="shared" si="23"/>
        <v>0</v>
      </c>
    </row>
    <row r="166" spans="2:7" ht="27.75" customHeight="1" x14ac:dyDescent="0.25">
      <c r="B166" s="35">
        <f t="shared" si="21"/>
        <v>34</v>
      </c>
      <c r="C166" s="36" t="s">
        <v>137</v>
      </c>
      <c r="D166" s="35" t="s">
        <v>29</v>
      </c>
      <c r="E166" s="37">
        <v>8</v>
      </c>
      <c r="F166" s="65"/>
      <c r="G166" s="58">
        <f t="shared" si="23"/>
        <v>0</v>
      </c>
    </row>
    <row r="167" spans="2:7" ht="27.75" customHeight="1" x14ac:dyDescent="0.25">
      <c r="B167" s="35">
        <f t="shared" si="21"/>
        <v>35</v>
      </c>
      <c r="C167" s="36" t="s">
        <v>138</v>
      </c>
      <c r="D167" s="35" t="s">
        <v>29</v>
      </c>
      <c r="E167" s="37">
        <v>2</v>
      </c>
      <c r="F167" s="65"/>
      <c r="G167" s="58">
        <f t="shared" si="23"/>
        <v>0</v>
      </c>
    </row>
    <row r="168" spans="2:7" ht="27.75" customHeight="1" x14ac:dyDescent="0.25">
      <c r="B168" s="35">
        <f t="shared" si="21"/>
        <v>36</v>
      </c>
      <c r="C168" s="36" t="s">
        <v>139</v>
      </c>
      <c r="D168" s="35" t="s">
        <v>25</v>
      </c>
      <c r="E168" s="37">
        <v>370</v>
      </c>
      <c r="F168" s="65"/>
      <c r="G168" s="58">
        <f t="shared" si="23"/>
        <v>0</v>
      </c>
    </row>
    <row r="169" spans="2:7" ht="27.75" customHeight="1" x14ac:dyDescent="0.25">
      <c r="B169" s="35">
        <f t="shared" si="21"/>
        <v>37</v>
      </c>
      <c r="C169" s="36" t="s">
        <v>140</v>
      </c>
      <c r="D169" s="35" t="s">
        <v>25</v>
      </c>
      <c r="E169" s="37">
        <v>128</v>
      </c>
      <c r="F169" s="65"/>
      <c r="G169" s="58">
        <f t="shared" si="23"/>
        <v>0</v>
      </c>
    </row>
    <row r="170" spans="2:7" ht="27.75" customHeight="1" x14ac:dyDescent="0.25">
      <c r="B170" s="35">
        <f t="shared" si="21"/>
        <v>38</v>
      </c>
      <c r="C170" s="36" t="s">
        <v>141</v>
      </c>
      <c r="D170" s="35" t="s">
        <v>25</v>
      </c>
      <c r="E170" s="37">
        <v>225</v>
      </c>
      <c r="F170" s="65"/>
      <c r="G170" s="58">
        <f t="shared" si="23"/>
        <v>0</v>
      </c>
    </row>
    <row r="171" spans="2:7" ht="27.75" customHeight="1" x14ac:dyDescent="0.25">
      <c r="B171" s="35">
        <f t="shared" si="21"/>
        <v>39</v>
      </c>
      <c r="C171" s="36" t="s">
        <v>142</v>
      </c>
      <c r="D171" s="35" t="s">
        <v>25</v>
      </c>
      <c r="E171" s="37">
        <v>605</v>
      </c>
      <c r="F171" s="65"/>
      <c r="G171" s="58">
        <f t="shared" si="23"/>
        <v>0</v>
      </c>
    </row>
    <row r="172" spans="2:7" ht="27.75" customHeight="1" x14ac:dyDescent="0.25">
      <c r="B172" s="35">
        <f t="shared" si="21"/>
        <v>40</v>
      </c>
      <c r="C172" s="36" t="s">
        <v>143</v>
      </c>
      <c r="D172" s="35" t="s">
        <v>25</v>
      </c>
      <c r="E172" s="37">
        <v>235</v>
      </c>
      <c r="F172" s="65"/>
      <c r="G172" s="58">
        <f t="shared" si="23"/>
        <v>0</v>
      </c>
    </row>
    <row r="173" spans="2:7" ht="27.75" customHeight="1" x14ac:dyDescent="0.25">
      <c r="B173" s="35">
        <f t="shared" si="21"/>
        <v>41</v>
      </c>
      <c r="C173" s="36" t="s">
        <v>144</v>
      </c>
      <c r="D173" s="35" t="s">
        <v>29</v>
      </c>
      <c r="E173" s="37">
        <v>1</v>
      </c>
      <c r="F173" s="65"/>
      <c r="G173" s="58">
        <f t="shared" si="23"/>
        <v>0</v>
      </c>
    </row>
    <row r="174" spans="2:7" ht="27.75" customHeight="1" x14ac:dyDescent="0.25">
      <c r="B174" s="35">
        <f t="shared" si="21"/>
        <v>42</v>
      </c>
      <c r="C174" s="36" t="s">
        <v>145</v>
      </c>
      <c r="D174" s="35" t="s">
        <v>29</v>
      </c>
      <c r="E174" s="37">
        <v>2</v>
      </c>
      <c r="F174" s="65"/>
      <c r="G174" s="58">
        <f t="shared" si="23"/>
        <v>0</v>
      </c>
    </row>
    <row r="175" spans="2:7" ht="27.75" customHeight="1" x14ac:dyDescent="0.25">
      <c r="B175" s="35">
        <f t="shared" si="21"/>
        <v>43</v>
      </c>
      <c r="C175" s="36" t="s">
        <v>146</v>
      </c>
      <c r="D175" s="35" t="s">
        <v>29</v>
      </c>
      <c r="E175" s="37">
        <v>1</v>
      </c>
      <c r="F175" s="65"/>
      <c r="G175" s="58">
        <f t="shared" si="23"/>
        <v>0</v>
      </c>
    </row>
    <row r="176" spans="2:7" ht="27.75" customHeight="1" x14ac:dyDescent="0.25">
      <c r="B176" s="35">
        <f t="shared" si="21"/>
        <v>44</v>
      </c>
      <c r="C176" s="36" t="s">
        <v>147</v>
      </c>
      <c r="D176" s="35" t="s">
        <v>29</v>
      </c>
      <c r="E176" s="35">
        <v>2</v>
      </c>
      <c r="F176" s="65"/>
      <c r="G176" s="58">
        <f t="shared" si="23"/>
        <v>0</v>
      </c>
    </row>
    <row r="177" spans="2:7" ht="27.75" customHeight="1" x14ac:dyDescent="0.25">
      <c r="B177" s="35">
        <f t="shared" si="21"/>
        <v>45</v>
      </c>
      <c r="C177" s="36" t="s">
        <v>148</v>
      </c>
      <c r="D177" s="35" t="s">
        <v>29</v>
      </c>
      <c r="E177" s="35">
        <v>2</v>
      </c>
      <c r="F177" s="65"/>
      <c r="G177" s="58">
        <f t="shared" si="23"/>
        <v>0</v>
      </c>
    </row>
    <row r="178" spans="2:7" ht="27.75" customHeight="1" x14ac:dyDescent="0.25">
      <c r="B178" s="35">
        <f t="shared" si="21"/>
        <v>46</v>
      </c>
      <c r="C178" s="36" t="s">
        <v>149</v>
      </c>
      <c r="D178" s="35" t="s">
        <v>29</v>
      </c>
      <c r="E178" s="35">
        <v>1</v>
      </c>
      <c r="F178" s="65"/>
      <c r="G178" s="58">
        <f t="shared" si="23"/>
        <v>0</v>
      </c>
    </row>
    <row r="179" spans="2:7" ht="27.75" customHeight="1" x14ac:dyDescent="0.25">
      <c r="B179" s="35">
        <f t="shared" si="21"/>
        <v>47</v>
      </c>
      <c r="C179" s="36" t="s">
        <v>150</v>
      </c>
      <c r="D179" s="35" t="s">
        <v>29</v>
      </c>
      <c r="E179" s="35">
        <v>1</v>
      </c>
      <c r="F179" s="65"/>
      <c r="G179" s="58">
        <f t="shared" si="23"/>
        <v>0</v>
      </c>
    </row>
    <row r="180" spans="2:7" ht="27.75" customHeight="1" x14ac:dyDescent="0.25">
      <c r="B180" s="35">
        <f t="shared" si="21"/>
        <v>48</v>
      </c>
      <c r="C180" s="36" t="s">
        <v>151</v>
      </c>
      <c r="D180" s="35" t="s">
        <v>29</v>
      </c>
      <c r="E180" s="35">
        <v>2</v>
      </c>
      <c r="F180" s="65"/>
      <c r="G180" s="58">
        <f t="shared" si="23"/>
        <v>0</v>
      </c>
    </row>
    <row r="181" spans="2:7" ht="27.75" customHeight="1" x14ac:dyDescent="0.25">
      <c r="B181" s="35">
        <f t="shared" si="21"/>
        <v>49</v>
      </c>
      <c r="C181" s="36" t="s">
        <v>152</v>
      </c>
      <c r="D181" s="35" t="s">
        <v>29</v>
      </c>
      <c r="E181" s="35">
        <v>2</v>
      </c>
      <c r="F181" s="65"/>
      <c r="G181" s="58">
        <f t="shared" si="23"/>
        <v>0</v>
      </c>
    </row>
    <row r="182" spans="2:7" ht="27.75" customHeight="1" x14ac:dyDescent="0.25">
      <c r="B182" s="35"/>
      <c r="C182" s="36"/>
      <c r="D182" s="35"/>
      <c r="E182" s="35"/>
      <c r="F182" s="71"/>
      <c r="G182" s="59"/>
    </row>
    <row r="183" spans="2:7" ht="27.75" customHeight="1" x14ac:dyDescent="0.25">
      <c r="B183" s="35"/>
      <c r="C183" s="36"/>
      <c r="D183" s="35"/>
      <c r="E183" s="35"/>
      <c r="F183" s="62" t="s">
        <v>19</v>
      </c>
      <c r="G183" s="64">
        <f>SUM(G172:G182)</f>
        <v>0</v>
      </c>
    </row>
    <row r="184" spans="2:7" ht="27.75" customHeight="1" x14ac:dyDescent="0.25">
      <c r="B184" s="35"/>
      <c r="F184" s="67"/>
      <c r="G184" s="67"/>
    </row>
    <row r="185" spans="2:7" ht="27.75" customHeight="1" x14ac:dyDescent="0.25">
      <c r="B185" s="35"/>
      <c r="F185" s="68" t="s">
        <v>46</v>
      </c>
      <c r="G185" s="69">
        <f>G56+G75+G90+G108+G129</f>
        <v>0</v>
      </c>
    </row>
    <row r="186" spans="2:7" ht="27.75" customHeight="1" x14ac:dyDescent="0.25">
      <c r="B186" s="35"/>
      <c r="F186" s="50" t="s">
        <v>47</v>
      </c>
      <c r="G186" s="51">
        <v>103</v>
      </c>
    </row>
    <row r="187" spans="2:7" ht="27.75" customHeight="1" x14ac:dyDescent="0.25">
      <c r="B187" s="35"/>
      <c r="F187" s="50" t="s">
        <v>48</v>
      </c>
      <c r="G187" s="52">
        <f>G185/G186</f>
        <v>0</v>
      </c>
    </row>
    <row r="188" spans="2:7" ht="27.75" customHeight="1" x14ac:dyDescent="0.25">
      <c r="B188" s="35"/>
    </row>
    <row r="189" spans="2:7" ht="27.75" customHeight="1" x14ac:dyDescent="0.25">
      <c r="B189" s="35"/>
    </row>
    <row r="190" spans="2:7" ht="27.75" customHeight="1" x14ac:dyDescent="0.25">
      <c r="B190" s="35"/>
    </row>
    <row r="191" spans="2:7" ht="27.75" customHeight="1" x14ac:dyDescent="0.25">
      <c r="B191" s="35"/>
    </row>
  </sheetData>
  <mergeCells count="13">
    <mergeCell ref="P17:R17"/>
    <mergeCell ref="C18:E18"/>
    <mergeCell ref="C20:E20"/>
    <mergeCell ref="M28:N28"/>
    <mergeCell ref="C10:G10"/>
    <mergeCell ref="C19:E19"/>
    <mergeCell ref="C35:G35"/>
    <mergeCell ref="C13:E13"/>
    <mergeCell ref="C14:E14"/>
    <mergeCell ref="C15:E15"/>
    <mergeCell ref="C16:E16"/>
    <mergeCell ref="C17:E17"/>
    <mergeCell ref="C34:G34"/>
  </mergeCells>
  <pageMargins left="0.7" right="0.7" top="0.75" bottom="0.75" header="0.3" footer="0.3"/>
  <pageSetup scale="53" orientation="portrait" r:id="rId1"/>
  <headerFooter differentFirst="1">
    <oddHeader>&amp;CParkside Unit 4 Bid Form&amp;RForm Issue Date: 12/27/2024</oddHeader>
    <oddFooter>Page &amp;P of &amp;N</oddFooter>
    <firstFooter>Page &amp;P of &amp;N</firstFooter>
  </headerFooter>
  <rowBreaks count="3" manualBreakCount="3">
    <brk id="36" max="16383" man="1"/>
    <brk id="76" max="16383" man="1"/>
    <brk id="108" min="1" max="6" man="1"/>
  </rowBreaks>
  <colBreaks count="1" manualBreakCount="1">
    <brk id="7"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Public Bid - Onsite &amp; Offsite</vt:lpstr>
      <vt:lpstr>'Public Bid - Onsite &amp; Offsite'!Print_Area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Brittany Beisert</dc:creator>
  <cp:lastModifiedBy>Riess Doerr</cp:lastModifiedBy>
  <cp:lastPrinted>2024-12-23T22:16:31Z</cp:lastPrinted>
  <dcterms:created xsi:type="dcterms:W3CDTF">2024-08-19T22:49:36Z</dcterms:created>
  <dcterms:modified xsi:type="dcterms:W3CDTF">2024-12-27T17:23:42Z</dcterms:modified>
</cp:coreProperties>
</file>