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Schlather Tract\Unit 1\Outgoing\2025-12-01_Bid Documents\"/>
    </mc:Choice>
  </mc:AlternateContent>
  <xr:revisionPtr revIDLastSave="0" documentId="13_ncr:1_{773AD00E-0527-4C27-999E-0A342936F7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LATHER RANCH" sheetId="27" r:id="rId1"/>
  </sheets>
  <definedNames>
    <definedName name="ACwvu.TITLE." localSheetId="0" hidden="1">'SCHLATHER RANCH'!$A$1:$J$37</definedName>
    <definedName name="_xlnm.Print_Area" localSheetId="0">'SCHLATHER RANCH'!$A$1:$J$178</definedName>
    <definedName name="Swvu.TITLE." localSheetId="0" hidden="1">'SCHLATHER RANCH'!$A$1:$J$37</definedName>
    <definedName name="wvu.TITLE." localSheetId="0" hidden="1">{TRUE,FALSE,-1.25,-15.5,772.5,493.5,FALSE,TRUE,TRUE,TRUE,0,1,#N/A,2,#N/A,16.015625,24.5,1,FALSE,FALSE,3,TRUE,1,FALSE,100,"Swvu.TITLE.","ACwvu.TITLE.",#N/A,FALSE,FALSE,0.2,0.2,0.5,0.5,1,"","&amp;L&amp;8&amp;Y&amp;F",FALSE,FALSE,FALSE,FALSE,1,100,#N/A,#N/A,FALSE,FALSE,FALSE,FALSE,TRUE,FALSE,TRUE,1,65532,65532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3" i="27" l="1"/>
  <c r="A162" i="27"/>
  <c r="A163" i="27" s="1"/>
  <c r="A161" i="27"/>
  <c r="J139" i="27"/>
  <c r="J161" i="27"/>
  <c r="J162" i="27"/>
  <c r="J160" i="27"/>
  <c r="J47" i="27"/>
  <c r="F67" i="27" l="1"/>
  <c r="F66" i="27"/>
  <c r="J111" i="27"/>
  <c r="J112" i="27"/>
  <c r="J113" i="27"/>
  <c r="J114" i="27"/>
  <c r="J115" i="27"/>
  <c r="J116" i="27"/>
  <c r="J117" i="27"/>
  <c r="J124" i="27"/>
  <c r="J125" i="27"/>
  <c r="J126" i="27"/>
  <c r="J127" i="27"/>
  <c r="J128" i="27"/>
  <c r="J129" i="27"/>
  <c r="J136" i="27"/>
  <c r="J137" i="27"/>
  <c r="J138" i="27"/>
  <c r="J140" i="27"/>
  <c r="J141" i="27"/>
  <c r="J148" i="27"/>
  <c r="J149" i="27"/>
  <c r="J150" i="27"/>
  <c r="J151" i="27"/>
  <c r="J152" i="27"/>
  <c r="J153" i="27"/>
  <c r="J154" i="27"/>
  <c r="A136" i="27"/>
  <c r="A137" i="27" s="1"/>
  <c r="A138" i="27" s="1"/>
  <c r="A139" i="27" s="1"/>
  <c r="A140" i="27" s="1"/>
  <c r="A141" i="27" s="1"/>
  <c r="J135" i="27"/>
  <c r="A148" i="27"/>
  <c r="A149" i="27" s="1"/>
  <c r="A150" i="27" s="1"/>
  <c r="A151" i="27" s="1"/>
  <c r="A152" i="27" s="1"/>
  <c r="A153" i="27" s="1"/>
  <c r="A154" i="27" s="1"/>
  <c r="J147" i="27"/>
  <c r="J143" i="27" l="1"/>
  <c r="A124" i="27"/>
  <c r="A125" i="27" s="1"/>
  <c r="A126" i="27" s="1"/>
  <c r="A127" i="27" s="1"/>
  <c r="A128" i="27" s="1"/>
  <c r="A129" i="27" s="1"/>
  <c r="J123" i="27"/>
  <c r="J131" i="27" s="1"/>
  <c r="J105" i="27"/>
  <c r="J104" i="27"/>
  <c r="J103" i="27"/>
  <c r="A103" i="27"/>
  <c r="A104" i="27" s="1"/>
  <c r="A105" i="27" s="1"/>
  <c r="J102" i="27"/>
  <c r="J33" i="27"/>
  <c r="J81" i="27"/>
  <c r="J82" i="27"/>
  <c r="F70" i="27"/>
  <c r="F71" i="27"/>
  <c r="F74" i="27"/>
  <c r="F76" i="27"/>
  <c r="F72" i="27" s="1"/>
  <c r="F73" i="27" s="1"/>
  <c r="A111" i="27"/>
  <c r="A112" i="27" s="1"/>
  <c r="A113" i="27" s="1"/>
  <c r="A114" i="27" s="1"/>
  <c r="A115" i="27" s="1"/>
  <c r="A116" i="27" s="1"/>
  <c r="A117" i="27" s="1"/>
  <c r="J110" i="27"/>
  <c r="J27" i="27"/>
  <c r="A21" i="27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J42" i="27"/>
  <c r="J43" i="27"/>
  <c r="J44" i="27"/>
  <c r="J45" i="27"/>
  <c r="J46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A42" i="27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F69" i="27" l="1"/>
  <c r="J69" i="27" s="1"/>
  <c r="J156" i="27"/>
  <c r="J165" i="27"/>
  <c r="J174" i="27" s="1"/>
  <c r="J119" i="27"/>
  <c r="F34" i="27"/>
  <c r="J34" i="27" s="1"/>
  <c r="J10" i="27"/>
  <c r="J12" i="27"/>
  <c r="J13" i="27"/>
  <c r="J8" i="27"/>
  <c r="J9" i="27"/>
  <c r="J11" i="27"/>
  <c r="J75" i="27"/>
  <c r="J66" i="27"/>
  <c r="J67" i="27"/>
  <c r="J68" i="27"/>
  <c r="J77" i="27"/>
  <c r="J7" i="27"/>
  <c r="J41" i="27"/>
  <c r="J61" i="27" s="1"/>
  <c r="J171" i="27" s="1"/>
  <c r="J22" i="27"/>
  <c r="J23" i="27"/>
  <c r="J24" i="27"/>
  <c r="J25" i="27"/>
  <c r="J26" i="27"/>
  <c r="J28" i="27"/>
  <c r="J29" i="27"/>
  <c r="J30" i="27"/>
  <c r="J31" i="27"/>
  <c r="J32" i="27"/>
  <c r="J21" i="27"/>
  <c r="J20" i="27"/>
  <c r="J107" i="27" l="1"/>
  <c r="J36" i="27"/>
  <c r="J170" i="27" s="1"/>
  <c r="J93" i="27"/>
  <c r="J96" i="27"/>
  <c r="J95" i="27"/>
  <c r="J94" i="27"/>
  <c r="J98" i="27" l="1"/>
  <c r="J173" i="27" s="1"/>
  <c r="J70" i="27"/>
  <c r="J71" i="27"/>
  <c r="J72" i="27"/>
  <c r="J73" i="27"/>
  <c r="J74" i="27"/>
  <c r="J76" i="27"/>
  <c r="J78" i="27"/>
  <c r="J79" i="27"/>
  <c r="J80" i="27"/>
  <c r="J83" i="27"/>
  <c r="J84" i="27"/>
  <c r="J6" i="27"/>
  <c r="J15" i="27" s="1"/>
  <c r="J169" i="27" s="1"/>
  <c r="H173" i="27"/>
  <c r="H172" i="27"/>
  <c r="H171" i="27"/>
  <c r="H170" i="27"/>
  <c r="H169" i="27"/>
  <c r="J86" i="27" l="1"/>
  <c r="J172" i="27" s="1"/>
  <c r="J176" i="27" l="1"/>
  <c r="A67" i="27" l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94" i="27" l="1"/>
  <c r="A95" i="27" s="1"/>
  <c r="A96" i="27" s="1"/>
</calcChain>
</file>

<file path=xl/sharedStrings.xml><?xml version="1.0" encoding="utf-8"?>
<sst xmlns="http://schemas.openxmlformats.org/spreadsheetml/2006/main" count="300" uniqueCount="119">
  <si>
    <t>ITEM</t>
  </si>
  <si>
    <t>DESCRIPTION</t>
  </si>
  <si>
    <t>UNIT</t>
  </si>
  <si>
    <t>EST/QTY</t>
  </si>
  <si>
    <t>$/UNIT</t>
  </si>
  <si>
    <t>AMOUNT</t>
  </si>
  <si>
    <t>L.F.</t>
  </si>
  <si>
    <t>EA.</t>
  </si>
  <si>
    <t>TOTAL COST</t>
  </si>
  <si>
    <t>C.Y.</t>
  </si>
  <si>
    <t>S.Y.</t>
  </si>
  <si>
    <t>Prime Coat</t>
  </si>
  <si>
    <t>Tack Coat</t>
  </si>
  <si>
    <t>WATER IMPROVEMENTS</t>
  </si>
  <si>
    <t>STREET IMPROVEMENTS</t>
  </si>
  <si>
    <t>SITE IMPROVEMENTS</t>
  </si>
  <si>
    <t>DRAIN IMPROVEMENTS</t>
  </si>
  <si>
    <t>TON</t>
  </si>
  <si>
    <t>SANITARY SEWER IMPROVEMENTS</t>
  </si>
  <si>
    <t>Trench Excavation Protection</t>
  </si>
  <si>
    <t>2" Permanent Blow-off</t>
  </si>
  <si>
    <t>2" Temporary Blow-off</t>
  </si>
  <si>
    <t>8" Gate Valve, M.J. w/ Box, Complete</t>
  </si>
  <si>
    <t>D.I. Fittings</t>
  </si>
  <si>
    <t>Hydrostatic Testing</t>
  </si>
  <si>
    <t>V.F.</t>
  </si>
  <si>
    <t>Sidewalk Pipe Railing</t>
  </si>
  <si>
    <t>R1-1 Stop Sign, 30" x30"</t>
  </si>
  <si>
    <t>Pavement Marker (Type II)(Blue)</t>
  </si>
  <si>
    <t>GAL</t>
  </si>
  <si>
    <t>SUMMARY:</t>
  </si>
  <si>
    <t>AC.</t>
  </si>
  <si>
    <t>Drain A</t>
  </si>
  <si>
    <t>6" Concrete Rip Rap</t>
  </si>
  <si>
    <t>Elevated Concrete Sidewalk</t>
  </si>
  <si>
    <t>BID ADDITIVES</t>
  </si>
  <si>
    <t>TOTAL CONSTRUCTION COST:</t>
  </si>
  <si>
    <t xml:space="preserve">Site Clearing </t>
  </si>
  <si>
    <t>E.A.</t>
  </si>
  <si>
    <t>TRENCH EXCAVATION SAFETY PROTECTION</t>
  </si>
  <si>
    <t>8" SANITARY SEWER PIPE, SDR-26 (0'-6')</t>
  </si>
  <si>
    <t>8" SANITARY SEWER PIPE, SDR-26 (6'-10')</t>
  </si>
  <si>
    <t>8" SANITARY SEWER PIPE, SDR-26 (10'-14')</t>
  </si>
  <si>
    <t>8" SANITARY SEWER PIPE, SDR-26 (14'-18')</t>
  </si>
  <si>
    <t>STANDARD SANITARY SEWER MANHOLE</t>
  </si>
  <si>
    <t>EXTRA DEPTH MANHOLE</t>
  </si>
  <si>
    <t>VERTICAL STACK</t>
  </si>
  <si>
    <t>6" SANITARY SEWER LATERALS, SDR-26</t>
  </si>
  <si>
    <t>SEWER MAIN TELEVISION INSPECTION</t>
  </si>
  <si>
    <t>8" Pipe, C900 DR 18 PVC Class 235 (Includes Joint Restraints)</t>
  </si>
  <si>
    <t>16" Gate Valve, M.J. w/ Box, Complete</t>
  </si>
  <si>
    <t>Standard Fire Hydrant</t>
  </si>
  <si>
    <t>Chlorintion &amp; Bacterial Testing</t>
  </si>
  <si>
    <t>Meter Boxes</t>
  </si>
  <si>
    <t>Channel Excavation</t>
  </si>
  <si>
    <t>Street &amp; Lot Excavation</t>
  </si>
  <si>
    <t xml:space="preserve">Street &amp; Lot Embankment </t>
  </si>
  <si>
    <t>Flexible Base (18.5" Compacted)</t>
  </si>
  <si>
    <t>HMAC, Type D (2.0" Thickness)</t>
  </si>
  <si>
    <t>Mobilization</t>
  </si>
  <si>
    <t>L.S.</t>
  </si>
  <si>
    <t>ADA Ramps (By Developer)</t>
  </si>
  <si>
    <t>9" Private Street Name Signs</t>
  </si>
  <si>
    <t xml:space="preserve">Saw Cut, Remove, and Replace Existing Pavement </t>
  </si>
  <si>
    <t>Drain B</t>
  </si>
  <si>
    <t>Revegetation</t>
  </si>
  <si>
    <t>Additve Alternates</t>
  </si>
  <si>
    <t>Silt Fence</t>
  </si>
  <si>
    <t>Gravel Bag Filters</t>
  </si>
  <si>
    <t>Construction Staging Area</t>
  </si>
  <si>
    <t>Concrete Washout Pit</t>
  </si>
  <si>
    <t>Stabalized Construction Entrance</t>
  </si>
  <si>
    <t>Rock Berm</t>
  </si>
  <si>
    <t>CONCRETE ENCASEMENT</t>
  </si>
  <si>
    <t>ONE-WAY CLEANOUT</t>
  </si>
  <si>
    <t>TIE INTO EXISTING SANITARY SEWER MANHOLE</t>
  </si>
  <si>
    <t>SCHLATHER RANCH SUBDIVISION</t>
  </si>
  <si>
    <t>10' Pedestrian Path Sidewalk</t>
  </si>
  <si>
    <t>8" D.I. Pipe</t>
  </si>
  <si>
    <t>18" Steel Casing</t>
  </si>
  <si>
    <t>1" Single Service w/ 3/4" Dual Meters - Short</t>
  </si>
  <si>
    <t>1" Single Service w/ 3/4" Meter - Short</t>
  </si>
  <si>
    <t>1" Single Service w/ 3/4" Dual Meters - Long</t>
  </si>
  <si>
    <t>1" Single Service w/ 3/4" Meter - Long</t>
  </si>
  <si>
    <t>DROP MANHOLE</t>
  </si>
  <si>
    <t>5' Concrete Sidewalks (By Developer)</t>
  </si>
  <si>
    <t>Lime Stabalized Subgrade (8.0" 42 lbs/sy)</t>
  </si>
  <si>
    <t>Flexible Base (10" Compacted)</t>
  </si>
  <si>
    <t>HMAC, Type C (2" Thickness)</t>
  </si>
  <si>
    <t>HMAC, Type B (5" Thickness)</t>
  </si>
  <si>
    <t>7" Typical Curb &amp; Gutter</t>
  </si>
  <si>
    <t>Drain C</t>
  </si>
  <si>
    <t>Drain D</t>
  </si>
  <si>
    <t>Detention Pond 1</t>
  </si>
  <si>
    <t>Detention Pond 2</t>
  </si>
  <si>
    <t>Pavement Repair &amp; Weidner Rd Tie-in</t>
  </si>
  <si>
    <t>SY</t>
  </si>
  <si>
    <t>Speed Limit Sign</t>
  </si>
  <si>
    <t>RE-COAT EXISTING MANHOLE</t>
  </si>
  <si>
    <t>Typical City of Cibolo Street Name Signs</t>
  </si>
  <si>
    <t>10' Type C Type II Inlet</t>
  </si>
  <si>
    <t>15' Type C Type II Inlet</t>
  </si>
  <si>
    <t>24" RCP</t>
  </si>
  <si>
    <t>Concerete Headwalls</t>
  </si>
  <si>
    <t>4'x3' MBC</t>
  </si>
  <si>
    <t>Curb Inlet Culvert Knockouts</t>
  </si>
  <si>
    <t>6' Concrete Pilot Channel</t>
  </si>
  <si>
    <t>Rock Gabian Mattress</t>
  </si>
  <si>
    <t>Energy Dissipator Structure</t>
  </si>
  <si>
    <t xml:space="preserve">12" CMP </t>
  </si>
  <si>
    <t>Pond Excavation</t>
  </si>
  <si>
    <t>Pond Embankment</t>
  </si>
  <si>
    <t>Spread Footing Retaining Wall</t>
  </si>
  <si>
    <t>F.F.</t>
  </si>
  <si>
    <t>1" Schedule 40 PVC (Utility Conduit)</t>
  </si>
  <si>
    <t>2.5" Schedule 40 PVC (Utility Conduit)</t>
  </si>
  <si>
    <t>18" Gate Valve, M.J. w/ Box, Complete</t>
  </si>
  <si>
    <t>BID QUANTITIES - 107 LOTS</t>
  </si>
  <si>
    <t>Phase II Silt Fence (Same as Phase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</si>
</sst>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0"/>
      <name val="Courier New"/>
      <family val="3"/>
    </font>
    <font>
      <sz val="12"/>
      <name val="Courier New"/>
      <family val="3"/>
    </font>
    <font>
      <sz val="8"/>
      <name val="Courier New"/>
      <family val="3"/>
    </font>
    <font>
      <b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56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9"/>
      <name val="Arial"/>
      <family val="2"/>
    </font>
    <font>
      <sz val="9"/>
      <name val="Courier New"/>
      <family val="3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ont="0" applyBorder="0" applyAlignment="0"/>
    <xf numFmtId="0" fontId="2" fillId="0" borderId="0"/>
    <xf numFmtId="44" fontId="2" fillId="0" borderId="0" applyFont="0" applyFill="0" applyBorder="0" applyAlignment="0" applyProtection="0"/>
    <xf numFmtId="0" fontId="14" fillId="0" borderId="0"/>
  </cellStyleXfs>
  <cellXfs count="146">
    <xf numFmtId="0" fontId="0" fillId="0" borderId="0" xfId="0"/>
    <xf numFmtId="44" fontId="10" fillId="0" borderId="3" xfId="3" applyFont="1" applyFill="1" applyBorder="1" applyProtection="1">
      <protection locked="0"/>
    </xf>
    <xf numFmtId="44" fontId="10" fillId="0" borderId="2" xfId="3" applyFont="1" applyFill="1" applyBorder="1" applyProtection="1">
      <protection locked="0"/>
    </xf>
    <xf numFmtId="44" fontId="10" fillId="0" borderId="4" xfId="3" applyFont="1" applyFill="1" applyBorder="1" applyProtection="1">
      <protection locked="0"/>
    </xf>
    <xf numFmtId="44" fontId="10" fillId="0" borderId="0" xfId="3" applyFont="1" applyFill="1" applyBorder="1" applyProtection="1">
      <protection locked="0"/>
    </xf>
    <xf numFmtId="44" fontId="10" fillId="0" borderId="9" xfId="3" applyFont="1" applyFill="1" applyBorder="1" applyProtection="1">
      <protection locked="0"/>
    </xf>
    <xf numFmtId="44" fontId="17" fillId="0" borderId="1" xfId="3" applyFont="1" applyFill="1" applyBorder="1"/>
    <xf numFmtId="44" fontId="17" fillId="0" borderId="4" xfId="3" applyFont="1" applyFill="1" applyBorder="1"/>
    <xf numFmtId="44" fontId="10" fillId="0" borderId="2" xfId="3" applyFont="1" applyFill="1" applyBorder="1"/>
    <xf numFmtId="44" fontId="17" fillId="0" borderId="0" xfId="3" applyFont="1" applyFill="1" applyBorder="1"/>
    <xf numFmtId="0" fontId="4" fillId="0" borderId="0" xfId="1" applyFont="1"/>
    <xf numFmtId="0" fontId="5" fillId="0" borderId="0" xfId="1" applyFont="1"/>
    <xf numFmtId="0" fontId="2" fillId="0" borderId="0" xfId="2" applyProtection="1">
      <protection locked="0"/>
    </xf>
    <xf numFmtId="0" fontId="6" fillId="0" borderId="1" xfId="1" applyFont="1" applyBorder="1" applyAlignment="1" applyProtection="1">
      <alignment horizontal="center"/>
      <protection locked="0"/>
    </xf>
    <xf numFmtId="7" fontId="6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2" fillId="0" borderId="0" xfId="2" applyAlignment="1" applyProtection="1">
      <alignment horizontal="center"/>
      <protection locked="0"/>
    </xf>
    <xf numFmtId="164" fontId="6" fillId="0" borderId="0" xfId="2" applyNumberFormat="1" applyFont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center"/>
      <protection locked="0"/>
    </xf>
    <xf numFmtId="44" fontId="2" fillId="0" borderId="0" xfId="2" applyNumberFormat="1" applyProtection="1">
      <protection locked="0"/>
    </xf>
    <xf numFmtId="0" fontId="2" fillId="0" borderId="4" xfId="2" applyBorder="1" applyAlignment="1" applyProtection="1">
      <alignment horizontal="center"/>
      <protection locked="0"/>
    </xf>
    <xf numFmtId="0" fontId="2" fillId="0" borderId="4" xfId="2" applyBorder="1" applyProtection="1">
      <protection locked="0"/>
    </xf>
    <xf numFmtId="0" fontId="2" fillId="0" borderId="4" xfId="1" applyFont="1" applyBorder="1" applyAlignment="1" applyProtection="1">
      <alignment horizontal="center"/>
      <protection locked="0"/>
    </xf>
    <xf numFmtId="3" fontId="6" fillId="0" borderId="4" xfId="2" applyNumberFormat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/>
      <protection locked="0"/>
    </xf>
    <xf numFmtId="44" fontId="2" fillId="0" borderId="4" xfId="2" applyNumberFormat="1" applyBorder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7" fontId="6" fillId="0" borderId="5" xfId="1" applyNumberFormat="1" applyFont="1" applyBorder="1" applyAlignment="1" applyProtection="1">
      <alignment horizontal="center"/>
      <protection locked="0"/>
    </xf>
    <xf numFmtId="0" fontId="3" fillId="0" borderId="5" xfId="1" applyFont="1" applyBorder="1" applyProtection="1">
      <protection locked="0"/>
    </xf>
    <xf numFmtId="44" fontId="12" fillId="0" borderId="6" xfId="1" applyNumberFormat="1" applyFont="1" applyBorder="1" applyProtection="1">
      <protection locked="0"/>
    </xf>
    <xf numFmtId="7" fontId="6" fillId="0" borderId="0" xfId="1" applyNumberFormat="1" applyFont="1" applyBorder="1" applyAlignment="1" applyProtection="1">
      <alignment horizontal="center"/>
      <protection locked="0"/>
    </xf>
    <xf numFmtId="0" fontId="3" fillId="0" borderId="0" xfId="1" applyFont="1" applyBorder="1" applyProtection="1">
      <protection locked="0"/>
    </xf>
    <xf numFmtId="44" fontId="12" fillId="0" borderId="0" xfId="1" applyNumberFormat="1" applyFont="1" applyBorder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0" fontId="3" fillId="0" borderId="0" xfId="1" applyFont="1"/>
    <xf numFmtId="0" fontId="9" fillId="0" borderId="1" xfId="1" applyFont="1" applyBorder="1" applyAlignment="1" applyProtection="1">
      <alignment horizontal="center"/>
      <protection locked="0"/>
    </xf>
    <xf numFmtId="4" fontId="9" fillId="0" borderId="1" xfId="1" applyNumberFormat="1" applyFont="1" applyBorder="1" applyAlignment="1" applyProtection="1">
      <alignment horizontal="center"/>
      <protection locked="0"/>
    </xf>
    <xf numFmtId="7" fontId="9" fillId="0" borderId="1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4" fontId="8" fillId="0" borderId="0" xfId="1" applyNumberFormat="1" applyFont="1" applyBorder="1" applyAlignment="1" applyProtection="1">
      <alignment horizontal="center"/>
      <protection locked="0"/>
    </xf>
    <xf numFmtId="7" fontId="8" fillId="0" borderId="0" xfId="1" applyNumberFormat="1" applyFont="1" applyBorder="1" applyAlignment="1" applyProtection="1">
      <alignment horizontal="right"/>
      <protection locked="0"/>
    </xf>
    <xf numFmtId="0" fontId="2" fillId="0" borderId="0" xfId="1" applyFont="1" applyAlignment="1" applyProtection="1">
      <alignment vertical="center"/>
      <protection locked="0"/>
    </xf>
    <xf numFmtId="0" fontId="8" fillId="0" borderId="0" xfId="1" applyFont="1" applyBorder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4" fontId="8" fillId="0" borderId="0" xfId="1" applyNumberFormat="1" applyFont="1" applyBorder="1" applyProtection="1">
      <protection locked="0"/>
    </xf>
    <xf numFmtId="3" fontId="6" fillId="0" borderId="0" xfId="1" applyNumberFormat="1" applyFont="1" applyBorder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8" fillId="0" borderId="4" xfId="1" applyFont="1" applyBorder="1" applyProtection="1">
      <protection locked="0"/>
    </xf>
    <xf numFmtId="0" fontId="8" fillId="0" borderId="4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7" fontId="8" fillId="0" borderId="4" xfId="1" applyNumberFormat="1" applyFont="1" applyBorder="1" applyAlignment="1" applyProtection="1">
      <protection locked="0"/>
    </xf>
    <xf numFmtId="0" fontId="6" fillId="0" borderId="0" xfId="2" applyFont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center"/>
      <protection locked="0"/>
    </xf>
    <xf numFmtId="44" fontId="12" fillId="0" borderId="7" xfId="1" applyNumberFormat="1" applyFont="1" applyBorder="1" applyProtection="1">
      <protection locked="0"/>
    </xf>
    <xf numFmtId="0" fontId="8" fillId="0" borderId="0" xfId="1" applyFont="1" applyBorder="1" applyAlignment="1">
      <alignment horizontal="center"/>
    </xf>
    <xf numFmtId="0" fontId="2" fillId="0" borderId="0" xfId="0" applyFont="1"/>
    <xf numFmtId="0" fontId="15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44" fontId="10" fillId="0" borderId="2" xfId="3" applyFont="1" applyFill="1" applyBorder="1" applyAlignment="1" applyProtection="1">
      <alignment vertical="center"/>
      <protection locked="0"/>
    </xf>
    <xf numFmtId="3" fontId="16" fillId="0" borderId="0" xfId="2" applyNumberFormat="1" applyFont="1" applyAlignment="1">
      <alignment horizontal="center"/>
    </xf>
    <xf numFmtId="44" fontId="3" fillId="0" borderId="0" xfId="1" applyNumberFormat="1" applyFont="1"/>
    <xf numFmtId="0" fontId="2" fillId="0" borderId="0" xfId="1" applyFont="1" applyBorder="1" applyAlignment="1"/>
    <xf numFmtId="4" fontId="16" fillId="0" borderId="0" xfId="2" applyNumberFormat="1" applyFont="1" applyAlignment="1">
      <alignment horizontal="center"/>
    </xf>
    <xf numFmtId="0" fontId="3" fillId="0" borderId="4" xfId="1" applyFont="1" applyBorder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4" fontId="3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4" fontId="2" fillId="0" borderId="0" xfId="1" applyNumberFormat="1" applyFont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2" fillId="0" borderId="0" xfId="0" applyFont="1" applyAlignment="1">
      <alignment vertical="center"/>
    </xf>
    <xf numFmtId="0" fontId="5" fillId="0" borderId="4" xfId="1" applyFont="1" applyBorder="1" applyProtection="1">
      <protection locked="0"/>
    </xf>
    <xf numFmtId="44" fontId="12" fillId="0" borderId="8" xfId="1" applyNumberFormat="1" applyFont="1" applyBorder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Continuous"/>
      <protection locked="0"/>
    </xf>
    <xf numFmtId="0" fontId="11" fillId="0" borderId="0" xfId="1" applyFont="1" applyAlignment="1" applyProtection="1">
      <alignment horizontal="center"/>
      <protection locked="0"/>
    </xf>
    <xf numFmtId="4" fontId="2" fillId="0" borderId="0" xfId="1" applyNumberFormat="1" applyFont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"/>
      <protection locked="0"/>
    </xf>
    <xf numFmtId="7" fontId="2" fillId="0" borderId="0" xfId="1" applyNumberFormat="1" applyFont="1" applyAlignment="1" applyProtection="1">
      <alignment horizontal="centerContinuous"/>
      <protection locked="0"/>
    </xf>
    <xf numFmtId="0" fontId="2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44" fontId="15" fillId="0" borderId="1" xfId="0" applyNumberFormat="1" applyFont="1" applyBorder="1"/>
    <xf numFmtId="0" fontId="2" fillId="0" borderId="0" xfId="1" applyFont="1" applyBorder="1" applyAlignment="1">
      <alignment horizontal="center"/>
    </xf>
    <xf numFmtId="0" fontId="2" fillId="0" borderId="0" xfId="2"/>
    <xf numFmtId="0" fontId="2" fillId="0" borderId="0" xfId="2" applyAlignment="1">
      <alignment horizontal="center"/>
    </xf>
    <xf numFmtId="0" fontId="6" fillId="0" borderId="0" xfId="1" applyFont="1" applyBorder="1" applyAlignment="1">
      <alignment horizontal="center"/>
    </xf>
    <xf numFmtId="44" fontId="2" fillId="0" borderId="0" xfId="2" applyNumberFormat="1"/>
    <xf numFmtId="3" fontId="6" fillId="0" borderId="0" xfId="2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44" fontId="15" fillId="0" borderId="4" xfId="0" applyNumberFormat="1" applyFont="1" applyBorder="1"/>
    <xf numFmtId="165" fontId="7" fillId="0" borderId="0" xfId="0" applyNumberFormat="1" applyFont="1" applyAlignment="1">
      <alignment horizontal="center"/>
    </xf>
    <xf numFmtId="0" fontId="7" fillId="0" borderId="0" xfId="0" applyFont="1"/>
    <xf numFmtId="0" fontId="19" fillId="0" borderId="0" xfId="1" applyFont="1" applyBorder="1"/>
    <xf numFmtId="0" fontId="7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1" applyFont="1" applyBorder="1" applyAlignment="1">
      <alignment horizontal="center"/>
    </xf>
    <xf numFmtId="0" fontId="20" fillId="0" borderId="0" xfId="1" applyFont="1" applyBorder="1"/>
    <xf numFmtId="0" fontId="2" fillId="0" borderId="0" xfId="0" applyFont="1" applyAlignment="1">
      <alignment horizontal="center"/>
    </xf>
    <xf numFmtId="0" fontId="15" fillId="0" borderId="0" xfId="1" applyFont="1" applyBorder="1" applyAlignment="1">
      <alignment horizontal="center"/>
    </xf>
    <xf numFmtId="44" fontId="15" fillId="0" borderId="0" xfId="0" applyNumberFormat="1" applyFont="1"/>
    <xf numFmtId="165" fontId="7" fillId="0" borderId="4" xfId="0" applyNumberFormat="1" applyFont="1" applyBorder="1" applyAlignment="1">
      <alignment horizontal="center"/>
    </xf>
    <xf numFmtId="0" fontId="7" fillId="0" borderId="4" xfId="0" applyFont="1" applyBorder="1"/>
    <xf numFmtId="0" fontId="19" fillId="0" borderId="4" xfId="1" applyFont="1" applyBorder="1"/>
    <xf numFmtId="0" fontId="7" fillId="0" borderId="4" xfId="0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0" fontId="5" fillId="0" borderId="4" xfId="1" applyFont="1" applyBorder="1"/>
    <xf numFmtId="0" fontId="6" fillId="0" borderId="2" xfId="1" applyFont="1" applyBorder="1" applyAlignment="1" applyProtection="1">
      <alignment horizontal="right"/>
      <protection locked="0"/>
    </xf>
    <xf numFmtId="0" fontId="2" fillId="0" borderId="2" xfId="1" applyFont="1" applyBorder="1" applyProtection="1">
      <protection locked="0"/>
    </xf>
    <xf numFmtId="7" fontId="6" fillId="0" borderId="0" xfId="1" applyNumberFormat="1" applyFont="1" applyBorder="1" applyAlignment="1" applyProtection="1">
      <alignment horizontal="right"/>
      <protection locked="0"/>
    </xf>
    <xf numFmtId="44" fontId="12" fillId="0" borderId="2" xfId="1" applyNumberFormat="1" applyFont="1" applyBorder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7" fontId="6" fillId="0" borderId="0" xfId="1" applyNumberFormat="1" applyFont="1" applyBorder="1" applyAlignment="1">
      <alignment horizontal="center"/>
    </xf>
    <xf numFmtId="0" fontId="3" fillId="0" borderId="0" xfId="1" applyFont="1" applyBorder="1"/>
    <xf numFmtId="44" fontId="12" fillId="0" borderId="0" xfId="1" applyNumberFormat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/>
    </xf>
    <xf numFmtId="4" fontId="3" fillId="0" borderId="0" xfId="1" applyNumberFormat="1" applyFont="1" applyBorder="1"/>
    <xf numFmtId="49" fontId="7" fillId="0" borderId="0" xfId="0" applyNumberFormat="1" applyFont="1" applyAlignment="1">
      <alignment horizontal="left"/>
    </xf>
    <xf numFmtId="0" fontId="2" fillId="0" borderId="0" xfId="1" applyFont="1"/>
    <xf numFmtId="0" fontId="5" fillId="0" borderId="0" xfId="1" applyFont="1" applyAlignment="1">
      <alignment horizontal="left"/>
    </xf>
    <xf numFmtId="4" fontId="5" fillId="0" borderId="0" xfId="1" applyNumberFormat="1" applyFont="1"/>
    <xf numFmtId="0" fontId="5" fillId="0" borderId="0" xfId="1" applyFont="1" applyAlignment="1">
      <alignment horizontal="center"/>
    </xf>
    <xf numFmtId="44" fontId="5" fillId="0" borderId="0" xfId="1" applyNumberFormat="1" applyFont="1"/>
    <xf numFmtId="3" fontId="6" fillId="0" borderId="0" xfId="2" applyNumberFormat="1" applyFont="1" applyAlignment="1" applyProtection="1">
      <alignment horizontal="center"/>
      <protection locked="0"/>
    </xf>
    <xf numFmtId="164" fontId="6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/>
      <protection locked="0"/>
    </xf>
    <xf numFmtId="49" fontId="2" fillId="0" borderId="4" xfId="2" applyNumberFormat="1" applyBorder="1" applyAlignment="1" applyProtection="1">
      <alignment horizontal="left"/>
      <protection locked="0"/>
    </xf>
    <xf numFmtId="0" fontId="2" fillId="0" borderId="4" xfId="2" applyBorder="1" applyAlignment="1" applyProtection="1">
      <alignment horizontal="left"/>
      <protection locked="0"/>
    </xf>
    <xf numFmtId="0" fontId="11" fillId="0" borderId="4" xfId="1" applyFont="1" applyBorder="1" applyAlignment="1" applyProtection="1">
      <alignment horizontal="left"/>
      <protection locked="0"/>
    </xf>
    <xf numFmtId="49" fontId="2" fillId="0" borderId="0" xfId="2" applyNumberFormat="1" applyAlignment="1" applyProtection="1">
      <alignment horizontal="left"/>
      <protection locked="0"/>
    </xf>
    <xf numFmtId="0" fontId="6" fillId="0" borderId="0" xfId="1" applyFont="1" applyBorder="1" applyAlignment="1">
      <alignment horizontal="center"/>
    </xf>
  </cellXfs>
  <cellStyles count="5">
    <cellStyle name="Currency 2" xfId="3" xr:uid="{00000000-0005-0000-0000-000001000000}"/>
    <cellStyle name="Normal" xfId="0" builtinId="0"/>
    <cellStyle name="Normal 2" xfId="2" xr:uid="{00000000-0005-0000-0000-000003000000}"/>
    <cellStyle name="Normal 3" xfId="4" xr:uid="{AD8E8C94-9072-42F4-AE16-2C8DC5B8B725}"/>
    <cellStyle name="Normal_VOID" xfId="1" xr:uid="{00000000-0005-0000-0000-000004000000}"/>
  </cellStyles>
  <dxfs count="0"/>
  <tableStyles count="0" defaultTableStyle="TableStyleMedium2" defaultPivotStyle="PivotStyleLight16"/>
  <colors>
    <mruColors>
      <color rgb="FFFA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F260-93AE-4176-B14B-395E1356DF2B}">
  <sheetPr codeName="Sheet1">
    <pageSetUpPr fitToPage="1"/>
  </sheetPr>
  <dimension ref="A1:T195"/>
  <sheetViews>
    <sheetView tabSelected="1" zoomScale="115" zoomScaleNormal="115" zoomScaleSheetLayoutView="100" workbookViewId="0">
      <selection activeCell="N13" sqref="N13"/>
    </sheetView>
  </sheetViews>
  <sheetFormatPr defaultColWidth="8.85546875" defaultRowHeight="15" customHeight="1" x14ac:dyDescent="0.2"/>
  <cols>
    <col min="1" max="1" width="8.42578125" style="128" bestFit="1" customWidth="1"/>
    <col min="2" max="2" width="46.85546875" style="11" customWidth="1"/>
    <col min="3" max="3" width="7.5703125" style="11" customWidth="1"/>
    <col min="4" max="4" width="6.5703125" style="129" customWidth="1"/>
    <col min="5" max="5" width="1.7109375" style="129" customWidth="1"/>
    <col min="6" max="6" width="8.7109375" style="130" customWidth="1"/>
    <col min="7" max="7" width="1.7109375" style="130" customWidth="1"/>
    <col min="8" max="8" width="19.7109375" style="11" customWidth="1"/>
    <col min="9" max="9" width="1.7109375" style="11" customWidth="1"/>
    <col min="10" max="10" width="19.7109375" style="11" customWidth="1"/>
    <col min="11" max="11" width="9.85546875" style="11" customWidth="1"/>
    <col min="12" max="12" width="10.140625" style="11" bestFit="1" customWidth="1"/>
    <col min="13" max="13" width="7.85546875" style="11" customWidth="1"/>
    <col min="14" max="14" width="7.85546875" style="11" bestFit="1" customWidth="1"/>
    <col min="15" max="16" width="6.7109375" style="11" bestFit="1" customWidth="1"/>
    <col min="17" max="17" width="1.85546875" style="11" customWidth="1"/>
    <col min="18" max="256" width="8.85546875" style="11"/>
    <col min="257" max="257" width="7.7109375" style="11" customWidth="1"/>
    <col min="258" max="258" width="51.85546875" style="11" customWidth="1"/>
    <col min="259" max="259" width="0.5703125" style="11" customWidth="1"/>
    <col min="260" max="260" width="5.7109375" style="11" customWidth="1"/>
    <col min="261" max="261" width="0.42578125" style="11" customWidth="1"/>
    <col min="262" max="262" width="8.7109375" style="11" customWidth="1"/>
    <col min="263" max="263" width="1.28515625" style="11" customWidth="1"/>
    <col min="264" max="264" width="19.7109375" style="11" customWidth="1"/>
    <col min="265" max="265" width="1.28515625" style="11" customWidth="1"/>
    <col min="266" max="266" width="19.7109375" style="11" customWidth="1"/>
    <col min="267" max="512" width="8.85546875" style="11"/>
    <col min="513" max="513" width="7.7109375" style="11" customWidth="1"/>
    <col min="514" max="514" width="51.85546875" style="11" customWidth="1"/>
    <col min="515" max="515" width="0.5703125" style="11" customWidth="1"/>
    <col min="516" max="516" width="5.7109375" style="11" customWidth="1"/>
    <col min="517" max="517" width="0.42578125" style="11" customWidth="1"/>
    <col min="518" max="518" width="8.7109375" style="11" customWidth="1"/>
    <col min="519" max="519" width="1.28515625" style="11" customWidth="1"/>
    <col min="520" max="520" width="19.7109375" style="11" customWidth="1"/>
    <col min="521" max="521" width="1.28515625" style="11" customWidth="1"/>
    <col min="522" max="522" width="19.7109375" style="11" customWidth="1"/>
    <col min="523" max="768" width="8.85546875" style="11"/>
    <col min="769" max="769" width="7.7109375" style="11" customWidth="1"/>
    <col min="770" max="770" width="51.85546875" style="11" customWidth="1"/>
    <col min="771" max="771" width="0.5703125" style="11" customWidth="1"/>
    <col min="772" max="772" width="5.7109375" style="11" customWidth="1"/>
    <col min="773" max="773" width="0.42578125" style="11" customWidth="1"/>
    <col min="774" max="774" width="8.7109375" style="11" customWidth="1"/>
    <col min="775" max="775" width="1.28515625" style="11" customWidth="1"/>
    <col min="776" max="776" width="19.7109375" style="11" customWidth="1"/>
    <col min="777" max="777" width="1.28515625" style="11" customWidth="1"/>
    <col min="778" max="778" width="19.7109375" style="11" customWidth="1"/>
    <col min="779" max="1024" width="8.85546875" style="11"/>
    <col min="1025" max="1025" width="7.7109375" style="11" customWidth="1"/>
    <col min="1026" max="1026" width="51.85546875" style="11" customWidth="1"/>
    <col min="1027" max="1027" width="0.5703125" style="11" customWidth="1"/>
    <col min="1028" max="1028" width="5.7109375" style="11" customWidth="1"/>
    <col min="1029" max="1029" width="0.42578125" style="11" customWidth="1"/>
    <col min="1030" max="1030" width="8.7109375" style="11" customWidth="1"/>
    <col min="1031" max="1031" width="1.28515625" style="11" customWidth="1"/>
    <col min="1032" max="1032" width="19.7109375" style="11" customWidth="1"/>
    <col min="1033" max="1033" width="1.28515625" style="11" customWidth="1"/>
    <col min="1034" max="1034" width="19.7109375" style="11" customWidth="1"/>
    <col min="1035" max="1280" width="8.85546875" style="11"/>
    <col min="1281" max="1281" width="7.7109375" style="11" customWidth="1"/>
    <col min="1282" max="1282" width="51.85546875" style="11" customWidth="1"/>
    <col min="1283" max="1283" width="0.5703125" style="11" customWidth="1"/>
    <col min="1284" max="1284" width="5.7109375" style="11" customWidth="1"/>
    <col min="1285" max="1285" width="0.42578125" style="11" customWidth="1"/>
    <col min="1286" max="1286" width="8.7109375" style="11" customWidth="1"/>
    <col min="1287" max="1287" width="1.28515625" style="11" customWidth="1"/>
    <col min="1288" max="1288" width="19.7109375" style="11" customWidth="1"/>
    <col min="1289" max="1289" width="1.28515625" style="11" customWidth="1"/>
    <col min="1290" max="1290" width="19.7109375" style="11" customWidth="1"/>
    <col min="1291" max="1536" width="8.85546875" style="11"/>
    <col min="1537" max="1537" width="7.7109375" style="11" customWidth="1"/>
    <col min="1538" max="1538" width="51.85546875" style="11" customWidth="1"/>
    <col min="1539" max="1539" width="0.5703125" style="11" customWidth="1"/>
    <col min="1540" max="1540" width="5.7109375" style="11" customWidth="1"/>
    <col min="1541" max="1541" width="0.42578125" style="11" customWidth="1"/>
    <col min="1542" max="1542" width="8.7109375" style="11" customWidth="1"/>
    <col min="1543" max="1543" width="1.28515625" style="11" customWidth="1"/>
    <col min="1544" max="1544" width="19.7109375" style="11" customWidth="1"/>
    <col min="1545" max="1545" width="1.28515625" style="11" customWidth="1"/>
    <col min="1546" max="1546" width="19.7109375" style="11" customWidth="1"/>
    <col min="1547" max="1792" width="8.85546875" style="11"/>
    <col min="1793" max="1793" width="7.7109375" style="11" customWidth="1"/>
    <col min="1794" max="1794" width="51.85546875" style="11" customWidth="1"/>
    <col min="1795" max="1795" width="0.5703125" style="11" customWidth="1"/>
    <col min="1796" max="1796" width="5.7109375" style="11" customWidth="1"/>
    <col min="1797" max="1797" width="0.42578125" style="11" customWidth="1"/>
    <col min="1798" max="1798" width="8.7109375" style="11" customWidth="1"/>
    <col min="1799" max="1799" width="1.28515625" style="11" customWidth="1"/>
    <col min="1800" max="1800" width="19.7109375" style="11" customWidth="1"/>
    <col min="1801" max="1801" width="1.28515625" style="11" customWidth="1"/>
    <col min="1802" max="1802" width="19.7109375" style="11" customWidth="1"/>
    <col min="1803" max="2048" width="8.85546875" style="11"/>
    <col min="2049" max="2049" width="7.7109375" style="11" customWidth="1"/>
    <col min="2050" max="2050" width="51.85546875" style="11" customWidth="1"/>
    <col min="2051" max="2051" width="0.5703125" style="11" customWidth="1"/>
    <col min="2052" max="2052" width="5.7109375" style="11" customWidth="1"/>
    <col min="2053" max="2053" width="0.42578125" style="11" customWidth="1"/>
    <col min="2054" max="2054" width="8.7109375" style="11" customWidth="1"/>
    <col min="2055" max="2055" width="1.28515625" style="11" customWidth="1"/>
    <col min="2056" max="2056" width="19.7109375" style="11" customWidth="1"/>
    <col min="2057" max="2057" width="1.28515625" style="11" customWidth="1"/>
    <col min="2058" max="2058" width="19.7109375" style="11" customWidth="1"/>
    <col min="2059" max="2304" width="8.85546875" style="11"/>
    <col min="2305" max="2305" width="7.7109375" style="11" customWidth="1"/>
    <col min="2306" max="2306" width="51.85546875" style="11" customWidth="1"/>
    <col min="2307" max="2307" width="0.5703125" style="11" customWidth="1"/>
    <col min="2308" max="2308" width="5.7109375" style="11" customWidth="1"/>
    <col min="2309" max="2309" width="0.42578125" style="11" customWidth="1"/>
    <col min="2310" max="2310" width="8.7109375" style="11" customWidth="1"/>
    <col min="2311" max="2311" width="1.28515625" style="11" customWidth="1"/>
    <col min="2312" max="2312" width="19.7109375" style="11" customWidth="1"/>
    <col min="2313" max="2313" width="1.28515625" style="11" customWidth="1"/>
    <col min="2314" max="2314" width="19.7109375" style="11" customWidth="1"/>
    <col min="2315" max="2560" width="8.85546875" style="11"/>
    <col min="2561" max="2561" width="7.7109375" style="11" customWidth="1"/>
    <col min="2562" max="2562" width="51.85546875" style="11" customWidth="1"/>
    <col min="2563" max="2563" width="0.5703125" style="11" customWidth="1"/>
    <col min="2564" max="2564" width="5.7109375" style="11" customWidth="1"/>
    <col min="2565" max="2565" width="0.42578125" style="11" customWidth="1"/>
    <col min="2566" max="2566" width="8.7109375" style="11" customWidth="1"/>
    <col min="2567" max="2567" width="1.28515625" style="11" customWidth="1"/>
    <col min="2568" max="2568" width="19.7109375" style="11" customWidth="1"/>
    <col min="2569" max="2569" width="1.28515625" style="11" customWidth="1"/>
    <col min="2570" max="2570" width="19.7109375" style="11" customWidth="1"/>
    <col min="2571" max="2816" width="8.85546875" style="11"/>
    <col min="2817" max="2817" width="7.7109375" style="11" customWidth="1"/>
    <col min="2818" max="2818" width="51.85546875" style="11" customWidth="1"/>
    <col min="2819" max="2819" width="0.5703125" style="11" customWidth="1"/>
    <col min="2820" max="2820" width="5.7109375" style="11" customWidth="1"/>
    <col min="2821" max="2821" width="0.42578125" style="11" customWidth="1"/>
    <col min="2822" max="2822" width="8.7109375" style="11" customWidth="1"/>
    <col min="2823" max="2823" width="1.28515625" style="11" customWidth="1"/>
    <col min="2824" max="2824" width="19.7109375" style="11" customWidth="1"/>
    <col min="2825" max="2825" width="1.28515625" style="11" customWidth="1"/>
    <col min="2826" max="2826" width="19.7109375" style="11" customWidth="1"/>
    <col min="2827" max="3072" width="8.85546875" style="11"/>
    <col min="3073" max="3073" width="7.7109375" style="11" customWidth="1"/>
    <col min="3074" max="3074" width="51.85546875" style="11" customWidth="1"/>
    <col min="3075" max="3075" width="0.5703125" style="11" customWidth="1"/>
    <col min="3076" max="3076" width="5.7109375" style="11" customWidth="1"/>
    <col min="3077" max="3077" width="0.42578125" style="11" customWidth="1"/>
    <col min="3078" max="3078" width="8.7109375" style="11" customWidth="1"/>
    <col min="3079" max="3079" width="1.28515625" style="11" customWidth="1"/>
    <col min="3080" max="3080" width="19.7109375" style="11" customWidth="1"/>
    <col min="3081" max="3081" width="1.28515625" style="11" customWidth="1"/>
    <col min="3082" max="3082" width="19.7109375" style="11" customWidth="1"/>
    <col min="3083" max="3328" width="8.85546875" style="11"/>
    <col min="3329" max="3329" width="7.7109375" style="11" customWidth="1"/>
    <col min="3330" max="3330" width="51.85546875" style="11" customWidth="1"/>
    <col min="3331" max="3331" width="0.5703125" style="11" customWidth="1"/>
    <col min="3332" max="3332" width="5.7109375" style="11" customWidth="1"/>
    <col min="3333" max="3333" width="0.42578125" style="11" customWidth="1"/>
    <col min="3334" max="3334" width="8.7109375" style="11" customWidth="1"/>
    <col min="3335" max="3335" width="1.28515625" style="11" customWidth="1"/>
    <col min="3336" max="3336" width="19.7109375" style="11" customWidth="1"/>
    <col min="3337" max="3337" width="1.28515625" style="11" customWidth="1"/>
    <col min="3338" max="3338" width="19.7109375" style="11" customWidth="1"/>
    <col min="3339" max="3584" width="8.85546875" style="11"/>
    <col min="3585" max="3585" width="7.7109375" style="11" customWidth="1"/>
    <col min="3586" max="3586" width="51.85546875" style="11" customWidth="1"/>
    <col min="3587" max="3587" width="0.5703125" style="11" customWidth="1"/>
    <col min="3588" max="3588" width="5.7109375" style="11" customWidth="1"/>
    <col min="3589" max="3589" width="0.42578125" style="11" customWidth="1"/>
    <col min="3590" max="3590" width="8.7109375" style="11" customWidth="1"/>
    <col min="3591" max="3591" width="1.28515625" style="11" customWidth="1"/>
    <col min="3592" max="3592" width="19.7109375" style="11" customWidth="1"/>
    <col min="3593" max="3593" width="1.28515625" style="11" customWidth="1"/>
    <col min="3594" max="3594" width="19.7109375" style="11" customWidth="1"/>
    <col min="3595" max="3840" width="8.85546875" style="11"/>
    <col min="3841" max="3841" width="7.7109375" style="11" customWidth="1"/>
    <col min="3842" max="3842" width="51.85546875" style="11" customWidth="1"/>
    <col min="3843" max="3843" width="0.5703125" style="11" customWidth="1"/>
    <col min="3844" max="3844" width="5.7109375" style="11" customWidth="1"/>
    <col min="3845" max="3845" width="0.42578125" style="11" customWidth="1"/>
    <col min="3846" max="3846" width="8.7109375" style="11" customWidth="1"/>
    <col min="3847" max="3847" width="1.28515625" style="11" customWidth="1"/>
    <col min="3848" max="3848" width="19.7109375" style="11" customWidth="1"/>
    <col min="3849" max="3849" width="1.28515625" style="11" customWidth="1"/>
    <col min="3850" max="3850" width="19.7109375" style="11" customWidth="1"/>
    <col min="3851" max="4096" width="8.85546875" style="11"/>
    <col min="4097" max="4097" width="7.7109375" style="11" customWidth="1"/>
    <col min="4098" max="4098" width="51.85546875" style="11" customWidth="1"/>
    <col min="4099" max="4099" width="0.5703125" style="11" customWidth="1"/>
    <col min="4100" max="4100" width="5.7109375" style="11" customWidth="1"/>
    <col min="4101" max="4101" width="0.42578125" style="11" customWidth="1"/>
    <col min="4102" max="4102" width="8.7109375" style="11" customWidth="1"/>
    <col min="4103" max="4103" width="1.28515625" style="11" customWidth="1"/>
    <col min="4104" max="4104" width="19.7109375" style="11" customWidth="1"/>
    <col min="4105" max="4105" width="1.28515625" style="11" customWidth="1"/>
    <col min="4106" max="4106" width="19.7109375" style="11" customWidth="1"/>
    <col min="4107" max="4352" width="8.85546875" style="11"/>
    <col min="4353" max="4353" width="7.7109375" style="11" customWidth="1"/>
    <col min="4354" max="4354" width="51.85546875" style="11" customWidth="1"/>
    <col min="4355" max="4355" width="0.5703125" style="11" customWidth="1"/>
    <col min="4356" max="4356" width="5.7109375" style="11" customWidth="1"/>
    <col min="4357" max="4357" width="0.42578125" style="11" customWidth="1"/>
    <col min="4358" max="4358" width="8.7109375" style="11" customWidth="1"/>
    <col min="4359" max="4359" width="1.28515625" style="11" customWidth="1"/>
    <col min="4360" max="4360" width="19.7109375" style="11" customWidth="1"/>
    <col min="4361" max="4361" width="1.28515625" style="11" customWidth="1"/>
    <col min="4362" max="4362" width="19.7109375" style="11" customWidth="1"/>
    <col min="4363" max="4608" width="8.85546875" style="11"/>
    <col min="4609" max="4609" width="7.7109375" style="11" customWidth="1"/>
    <col min="4610" max="4610" width="51.85546875" style="11" customWidth="1"/>
    <col min="4611" max="4611" width="0.5703125" style="11" customWidth="1"/>
    <col min="4612" max="4612" width="5.7109375" style="11" customWidth="1"/>
    <col min="4613" max="4613" width="0.42578125" style="11" customWidth="1"/>
    <col min="4614" max="4614" width="8.7109375" style="11" customWidth="1"/>
    <col min="4615" max="4615" width="1.28515625" style="11" customWidth="1"/>
    <col min="4616" max="4616" width="19.7109375" style="11" customWidth="1"/>
    <col min="4617" max="4617" width="1.28515625" style="11" customWidth="1"/>
    <col min="4618" max="4618" width="19.7109375" style="11" customWidth="1"/>
    <col min="4619" max="4864" width="8.85546875" style="11"/>
    <col min="4865" max="4865" width="7.7109375" style="11" customWidth="1"/>
    <col min="4866" max="4866" width="51.85546875" style="11" customWidth="1"/>
    <col min="4867" max="4867" width="0.5703125" style="11" customWidth="1"/>
    <col min="4868" max="4868" width="5.7109375" style="11" customWidth="1"/>
    <col min="4869" max="4869" width="0.42578125" style="11" customWidth="1"/>
    <col min="4870" max="4870" width="8.7109375" style="11" customWidth="1"/>
    <col min="4871" max="4871" width="1.28515625" style="11" customWidth="1"/>
    <col min="4872" max="4872" width="19.7109375" style="11" customWidth="1"/>
    <col min="4873" max="4873" width="1.28515625" style="11" customWidth="1"/>
    <col min="4874" max="4874" width="19.7109375" style="11" customWidth="1"/>
    <col min="4875" max="5120" width="8.85546875" style="11"/>
    <col min="5121" max="5121" width="7.7109375" style="11" customWidth="1"/>
    <col min="5122" max="5122" width="51.85546875" style="11" customWidth="1"/>
    <col min="5123" max="5123" width="0.5703125" style="11" customWidth="1"/>
    <col min="5124" max="5124" width="5.7109375" style="11" customWidth="1"/>
    <col min="5125" max="5125" width="0.42578125" style="11" customWidth="1"/>
    <col min="5126" max="5126" width="8.7109375" style="11" customWidth="1"/>
    <col min="5127" max="5127" width="1.28515625" style="11" customWidth="1"/>
    <col min="5128" max="5128" width="19.7109375" style="11" customWidth="1"/>
    <col min="5129" max="5129" width="1.28515625" style="11" customWidth="1"/>
    <col min="5130" max="5130" width="19.7109375" style="11" customWidth="1"/>
    <col min="5131" max="5376" width="8.85546875" style="11"/>
    <col min="5377" max="5377" width="7.7109375" style="11" customWidth="1"/>
    <col min="5378" max="5378" width="51.85546875" style="11" customWidth="1"/>
    <col min="5379" max="5379" width="0.5703125" style="11" customWidth="1"/>
    <col min="5380" max="5380" width="5.7109375" style="11" customWidth="1"/>
    <col min="5381" max="5381" width="0.42578125" style="11" customWidth="1"/>
    <col min="5382" max="5382" width="8.7109375" style="11" customWidth="1"/>
    <col min="5383" max="5383" width="1.28515625" style="11" customWidth="1"/>
    <col min="5384" max="5384" width="19.7109375" style="11" customWidth="1"/>
    <col min="5385" max="5385" width="1.28515625" style="11" customWidth="1"/>
    <col min="5386" max="5386" width="19.7109375" style="11" customWidth="1"/>
    <col min="5387" max="5632" width="8.85546875" style="11"/>
    <col min="5633" max="5633" width="7.7109375" style="11" customWidth="1"/>
    <col min="5634" max="5634" width="51.85546875" style="11" customWidth="1"/>
    <col min="5635" max="5635" width="0.5703125" style="11" customWidth="1"/>
    <col min="5636" max="5636" width="5.7109375" style="11" customWidth="1"/>
    <col min="5637" max="5637" width="0.42578125" style="11" customWidth="1"/>
    <col min="5638" max="5638" width="8.7109375" style="11" customWidth="1"/>
    <col min="5639" max="5639" width="1.28515625" style="11" customWidth="1"/>
    <col min="5640" max="5640" width="19.7109375" style="11" customWidth="1"/>
    <col min="5641" max="5641" width="1.28515625" style="11" customWidth="1"/>
    <col min="5642" max="5642" width="19.7109375" style="11" customWidth="1"/>
    <col min="5643" max="5888" width="8.85546875" style="11"/>
    <col min="5889" max="5889" width="7.7109375" style="11" customWidth="1"/>
    <col min="5890" max="5890" width="51.85546875" style="11" customWidth="1"/>
    <col min="5891" max="5891" width="0.5703125" style="11" customWidth="1"/>
    <col min="5892" max="5892" width="5.7109375" style="11" customWidth="1"/>
    <col min="5893" max="5893" width="0.42578125" style="11" customWidth="1"/>
    <col min="5894" max="5894" width="8.7109375" style="11" customWidth="1"/>
    <col min="5895" max="5895" width="1.28515625" style="11" customWidth="1"/>
    <col min="5896" max="5896" width="19.7109375" style="11" customWidth="1"/>
    <col min="5897" max="5897" width="1.28515625" style="11" customWidth="1"/>
    <col min="5898" max="5898" width="19.7109375" style="11" customWidth="1"/>
    <col min="5899" max="6144" width="8.85546875" style="11"/>
    <col min="6145" max="6145" width="7.7109375" style="11" customWidth="1"/>
    <col min="6146" max="6146" width="51.85546875" style="11" customWidth="1"/>
    <col min="6147" max="6147" width="0.5703125" style="11" customWidth="1"/>
    <col min="6148" max="6148" width="5.7109375" style="11" customWidth="1"/>
    <col min="6149" max="6149" width="0.42578125" style="11" customWidth="1"/>
    <col min="6150" max="6150" width="8.7109375" style="11" customWidth="1"/>
    <col min="6151" max="6151" width="1.28515625" style="11" customWidth="1"/>
    <col min="6152" max="6152" width="19.7109375" style="11" customWidth="1"/>
    <col min="6153" max="6153" width="1.28515625" style="11" customWidth="1"/>
    <col min="6154" max="6154" width="19.7109375" style="11" customWidth="1"/>
    <col min="6155" max="6400" width="8.85546875" style="11"/>
    <col min="6401" max="6401" width="7.7109375" style="11" customWidth="1"/>
    <col min="6402" max="6402" width="51.85546875" style="11" customWidth="1"/>
    <col min="6403" max="6403" width="0.5703125" style="11" customWidth="1"/>
    <col min="6404" max="6404" width="5.7109375" style="11" customWidth="1"/>
    <col min="6405" max="6405" width="0.42578125" style="11" customWidth="1"/>
    <col min="6406" max="6406" width="8.7109375" style="11" customWidth="1"/>
    <col min="6407" max="6407" width="1.28515625" style="11" customWidth="1"/>
    <col min="6408" max="6408" width="19.7109375" style="11" customWidth="1"/>
    <col min="6409" max="6409" width="1.28515625" style="11" customWidth="1"/>
    <col min="6410" max="6410" width="19.7109375" style="11" customWidth="1"/>
    <col min="6411" max="6656" width="8.85546875" style="11"/>
    <col min="6657" max="6657" width="7.7109375" style="11" customWidth="1"/>
    <col min="6658" max="6658" width="51.85546875" style="11" customWidth="1"/>
    <col min="6659" max="6659" width="0.5703125" style="11" customWidth="1"/>
    <col min="6660" max="6660" width="5.7109375" style="11" customWidth="1"/>
    <col min="6661" max="6661" width="0.42578125" style="11" customWidth="1"/>
    <col min="6662" max="6662" width="8.7109375" style="11" customWidth="1"/>
    <col min="6663" max="6663" width="1.28515625" style="11" customWidth="1"/>
    <col min="6664" max="6664" width="19.7109375" style="11" customWidth="1"/>
    <col min="6665" max="6665" width="1.28515625" style="11" customWidth="1"/>
    <col min="6666" max="6666" width="19.7109375" style="11" customWidth="1"/>
    <col min="6667" max="6912" width="8.85546875" style="11"/>
    <col min="6913" max="6913" width="7.7109375" style="11" customWidth="1"/>
    <col min="6914" max="6914" width="51.85546875" style="11" customWidth="1"/>
    <col min="6915" max="6915" width="0.5703125" style="11" customWidth="1"/>
    <col min="6916" max="6916" width="5.7109375" style="11" customWidth="1"/>
    <col min="6917" max="6917" width="0.42578125" style="11" customWidth="1"/>
    <col min="6918" max="6918" width="8.7109375" style="11" customWidth="1"/>
    <col min="6919" max="6919" width="1.28515625" style="11" customWidth="1"/>
    <col min="6920" max="6920" width="19.7109375" style="11" customWidth="1"/>
    <col min="6921" max="6921" width="1.28515625" style="11" customWidth="1"/>
    <col min="6922" max="6922" width="19.7109375" style="11" customWidth="1"/>
    <col min="6923" max="7168" width="8.85546875" style="11"/>
    <col min="7169" max="7169" width="7.7109375" style="11" customWidth="1"/>
    <col min="7170" max="7170" width="51.85546875" style="11" customWidth="1"/>
    <col min="7171" max="7171" width="0.5703125" style="11" customWidth="1"/>
    <col min="7172" max="7172" width="5.7109375" style="11" customWidth="1"/>
    <col min="7173" max="7173" width="0.42578125" style="11" customWidth="1"/>
    <col min="7174" max="7174" width="8.7109375" style="11" customWidth="1"/>
    <col min="7175" max="7175" width="1.28515625" style="11" customWidth="1"/>
    <col min="7176" max="7176" width="19.7109375" style="11" customWidth="1"/>
    <col min="7177" max="7177" width="1.28515625" style="11" customWidth="1"/>
    <col min="7178" max="7178" width="19.7109375" style="11" customWidth="1"/>
    <col min="7179" max="7424" width="8.85546875" style="11"/>
    <col min="7425" max="7425" width="7.7109375" style="11" customWidth="1"/>
    <col min="7426" max="7426" width="51.85546875" style="11" customWidth="1"/>
    <col min="7427" max="7427" width="0.5703125" style="11" customWidth="1"/>
    <col min="7428" max="7428" width="5.7109375" style="11" customWidth="1"/>
    <col min="7429" max="7429" width="0.42578125" style="11" customWidth="1"/>
    <col min="7430" max="7430" width="8.7109375" style="11" customWidth="1"/>
    <col min="7431" max="7431" width="1.28515625" style="11" customWidth="1"/>
    <col min="7432" max="7432" width="19.7109375" style="11" customWidth="1"/>
    <col min="7433" max="7433" width="1.28515625" style="11" customWidth="1"/>
    <col min="7434" max="7434" width="19.7109375" style="11" customWidth="1"/>
    <col min="7435" max="7680" width="8.85546875" style="11"/>
    <col min="7681" max="7681" width="7.7109375" style="11" customWidth="1"/>
    <col min="7682" max="7682" width="51.85546875" style="11" customWidth="1"/>
    <col min="7683" max="7683" width="0.5703125" style="11" customWidth="1"/>
    <col min="7684" max="7684" width="5.7109375" style="11" customWidth="1"/>
    <col min="7685" max="7685" width="0.42578125" style="11" customWidth="1"/>
    <col min="7686" max="7686" width="8.7109375" style="11" customWidth="1"/>
    <col min="7687" max="7687" width="1.28515625" style="11" customWidth="1"/>
    <col min="7688" max="7688" width="19.7109375" style="11" customWidth="1"/>
    <col min="7689" max="7689" width="1.28515625" style="11" customWidth="1"/>
    <col min="7690" max="7690" width="19.7109375" style="11" customWidth="1"/>
    <col min="7691" max="7936" width="8.85546875" style="11"/>
    <col min="7937" max="7937" width="7.7109375" style="11" customWidth="1"/>
    <col min="7938" max="7938" width="51.85546875" style="11" customWidth="1"/>
    <col min="7939" max="7939" width="0.5703125" style="11" customWidth="1"/>
    <col min="7940" max="7940" width="5.7109375" style="11" customWidth="1"/>
    <col min="7941" max="7941" width="0.42578125" style="11" customWidth="1"/>
    <col min="7942" max="7942" width="8.7109375" style="11" customWidth="1"/>
    <col min="7943" max="7943" width="1.28515625" style="11" customWidth="1"/>
    <col min="7944" max="7944" width="19.7109375" style="11" customWidth="1"/>
    <col min="7945" max="7945" width="1.28515625" style="11" customWidth="1"/>
    <col min="7946" max="7946" width="19.7109375" style="11" customWidth="1"/>
    <col min="7947" max="8192" width="8.85546875" style="11"/>
    <col min="8193" max="8193" width="7.7109375" style="11" customWidth="1"/>
    <col min="8194" max="8194" width="51.85546875" style="11" customWidth="1"/>
    <col min="8195" max="8195" width="0.5703125" style="11" customWidth="1"/>
    <col min="8196" max="8196" width="5.7109375" style="11" customWidth="1"/>
    <col min="8197" max="8197" width="0.42578125" style="11" customWidth="1"/>
    <col min="8198" max="8198" width="8.7109375" style="11" customWidth="1"/>
    <col min="8199" max="8199" width="1.28515625" style="11" customWidth="1"/>
    <col min="8200" max="8200" width="19.7109375" style="11" customWidth="1"/>
    <col min="8201" max="8201" width="1.28515625" style="11" customWidth="1"/>
    <col min="8202" max="8202" width="19.7109375" style="11" customWidth="1"/>
    <col min="8203" max="8448" width="8.85546875" style="11"/>
    <col min="8449" max="8449" width="7.7109375" style="11" customWidth="1"/>
    <col min="8450" max="8450" width="51.85546875" style="11" customWidth="1"/>
    <col min="8451" max="8451" width="0.5703125" style="11" customWidth="1"/>
    <col min="8452" max="8452" width="5.7109375" style="11" customWidth="1"/>
    <col min="8453" max="8453" width="0.42578125" style="11" customWidth="1"/>
    <col min="8454" max="8454" width="8.7109375" style="11" customWidth="1"/>
    <col min="8455" max="8455" width="1.28515625" style="11" customWidth="1"/>
    <col min="8456" max="8456" width="19.7109375" style="11" customWidth="1"/>
    <col min="8457" max="8457" width="1.28515625" style="11" customWidth="1"/>
    <col min="8458" max="8458" width="19.7109375" style="11" customWidth="1"/>
    <col min="8459" max="8704" width="8.85546875" style="11"/>
    <col min="8705" max="8705" width="7.7109375" style="11" customWidth="1"/>
    <col min="8706" max="8706" width="51.85546875" style="11" customWidth="1"/>
    <col min="8707" max="8707" width="0.5703125" style="11" customWidth="1"/>
    <col min="8708" max="8708" width="5.7109375" style="11" customWidth="1"/>
    <col min="8709" max="8709" width="0.42578125" style="11" customWidth="1"/>
    <col min="8710" max="8710" width="8.7109375" style="11" customWidth="1"/>
    <col min="8711" max="8711" width="1.28515625" style="11" customWidth="1"/>
    <col min="8712" max="8712" width="19.7109375" style="11" customWidth="1"/>
    <col min="8713" max="8713" width="1.28515625" style="11" customWidth="1"/>
    <col min="8714" max="8714" width="19.7109375" style="11" customWidth="1"/>
    <col min="8715" max="8960" width="8.85546875" style="11"/>
    <col min="8961" max="8961" width="7.7109375" style="11" customWidth="1"/>
    <col min="8962" max="8962" width="51.85546875" style="11" customWidth="1"/>
    <col min="8963" max="8963" width="0.5703125" style="11" customWidth="1"/>
    <col min="8964" max="8964" width="5.7109375" style="11" customWidth="1"/>
    <col min="8965" max="8965" width="0.42578125" style="11" customWidth="1"/>
    <col min="8966" max="8966" width="8.7109375" style="11" customWidth="1"/>
    <col min="8967" max="8967" width="1.28515625" style="11" customWidth="1"/>
    <col min="8968" max="8968" width="19.7109375" style="11" customWidth="1"/>
    <col min="8969" max="8969" width="1.28515625" style="11" customWidth="1"/>
    <col min="8970" max="8970" width="19.7109375" style="11" customWidth="1"/>
    <col min="8971" max="9216" width="8.85546875" style="11"/>
    <col min="9217" max="9217" width="7.7109375" style="11" customWidth="1"/>
    <col min="9218" max="9218" width="51.85546875" style="11" customWidth="1"/>
    <col min="9219" max="9219" width="0.5703125" style="11" customWidth="1"/>
    <col min="9220" max="9220" width="5.7109375" style="11" customWidth="1"/>
    <col min="9221" max="9221" width="0.42578125" style="11" customWidth="1"/>
    <col min="9222" max="9222" width="8.7109375" style="11" customWidth="1"/>
    <col min="9223" max="9223" width="1.28515625" style="11" customWidth="1"/>
    <col min="9224" max="9224" width="19.7109375" style="11" customWidth="1"/>
    <col min="9225" max="9225" width="1.28515625" style="11" customWidth="1"/>
    <col min="9226" max="9226" width="19.7109375" style="11" customWidth="1"/>
    <col min="9227" max="9472" width="8.85546875" style="11"/>
    <col min="9473" max="9473" width="7.7109375" style="11" customWidth="1"/>
    <col min="9474" max="9474" width="51.85546875" style="11" customWidth="1"/>
    <col min="9475" max="9475" width="0.5703125" style="11" customWidth="1"/>
    <col min="9476" max="9476" width="5.7109375" style="11" customWidth="1"/>
    <col min="9477" max="9477" width="0.42578125" style="11" customWidth="1"/>
    <col min="9478" max="9478" width="8.7109375" style="11" customWidth="1"/>
    <col min="9479" max="9479" width="1.28515625" style="11" customWidth="1"/>
    <col min="9480" max="9480" width="19.7109375" style="11" customWidth="1"/>
    <col min="9481" max="9481" width="1.28515625" style="11" customWidth="1"/>
    <col min="9482" max="9482" width="19.7109375" style="11" customWidth="1"/>
    <col min="9483" max="9728" width="8.85546875" style="11"/>
    <col min="9729" max="9729" width="7.7109375" style="11" customWidth="1"/>
    <col min="9730" max="9730" width="51.85546875" style="11" customWidth="1"/>
    <col min="9731" max="9731" width="0.5703125" style="11" customWidth="1"/>
    <col min="9732" max="9732" width="5.7109375" style="11" customWidth="1"/>
    <col min="9733" max="9733" width="0.42578125" style="11" customWidth="1"/>
    <col min="9734" max="9734" width="8.7109375" style="11" customWidth="1"/>
    <col min="9735" max="9735" width="1.28515625" style="11" customWidth="1"/>
    <col min="9736" max="9736" width="19.7109375" style="11" customWidth="1"/>
    <col min="9737" max="9737" width="1.28515625" style="11" customWidth="1"/>
    <col min="9738" max="9738" width="19.7109375" style="11" customWidth="1"/>
    <col min="9739" max="9984" width="8.85546875" style="11"/>
    <col min="9985" max="9985" width="7.7109375" style="11" customWidth="1"/>
    <col min="9986" max="9986" width="51.85546875" style="11" customWidth="1"/>
    <col min="9987" max="9987" width="0.5703125" style="11" customWidth="1"/>
    <col min="9988" max="9988" width="5.7109375" style="11" customWidth="1"/>
    <col min="9989" max="9989" width="0.42578125" style="11" customWidth="1"/>
    <col min="9990" max="9990" width="8.7109375" style="11" customWidth="1"/>
    <col min="9991" max="9991" width="1.28515625" style="11" customWidth="1"/>
    <col min="9992" max="9992" width="19.7109375" style="11" customWidth="1"/>
    <col min="9993" max="9993" width="1.28515625" style="11" customWidth="1"/>
    <col min="9994" max="9994" width="19.7109375" style="11" customWidth="1"/>
    <col min="9995" max="10240" width="8.85546875" style="11"/>
    <col min="10241" max="10241" width="7.7109375" style="11" customWidth="1"/>
    <col min="10242" max="10242" width="51.85546875" style="11" customWidth="1"/>
    <col min="10243" max="10243" width="0.5703125" style="11" customWidth="1"/>
    <col min="10244" max="10244" width="5.7109375" style="11" customWidth="1"/>
    <col min="10245" max="10245" width="0.42578125" style="11" customWidth="1"/>
    <col min="10246" max="10246" width="8.7109375" style="11" customWidth="1"/>
    <col min="10247" max="10247" width="1.28515625" style="11" customWidth="1"/>
    <col min="10248" max="10248" width="19.7109375" style="11" customWidth="1"/>
    <col min="10249" max="10249" width="1.28515625" style="11" customWidth="1"/>
    <col min="10250" max="10250" width="19.7109375" style="11" customWidth="1"/>
    <col min="10251" max="10496" width="8.85546875" style="11"/>
    <col min="10497" max="10497" width="7.7109375" style="11" customWidth="1"/>
    <col min="10498" max="10498" width="51.85546875" style="11" customWidth="1"/>
    <col min="10499" max="10499" width="0.5703125" style="11" customWidth="1"/>
    <col min="10500" max="10500" width="5.7109375" style="11" customWidth="1"/>
    <col min="10501" max="10501" width="0.42578125" style="11" customWidth="1"/>
    <col min="10502" max="10502" width="8.7109375" style="11" customWidth="1"/>
    <col min="10503" max="10503" width="1.28515625" style="11" customWidth="1"/>
    <col min="10504" max="10504" width="19.7109375" style="11" customWidth="1"/>
    <col min="10505" max="10505" width="1.28515625" style="11" customWidth="1"/>
    <col min="10506" max="10506" width="19.7109375" style="11" customWidth="1"/>
    <col min="10507" max="10752" width="8.85546875" style="11"/>
    <col min="10753" max="10753" width="7.7109375" style="11" customWidth="1"/>
    <col min="10754" max="10754" width="51.85546875" style="11" customWidth="1"/>
    <col min="10755" max="10755" width="0.5703125" style="11" customWidth="1"/>
    <col min="10756" max="10756" width="5.7109375" style="11" customWidth="1"/>
    <col min="10757" max="10757" width="0.42578125" style="11" customWidth="1"/>
    <col min="10758" max="10758" width="8.7109375" style="11" customWidth="1"/>
    <col min="10759" max="10759" width="1.28515625" style="11" customWidth="1"/>
    <col min="10760" max="10760" width="19.7109375" style="11" customWidth="1"/>
    <col min="10761" max="10761" width="1.28515625" style="11" customWidth="1"/>
    <col min="10762" max="10762" width="19.7109375" style="11" customWidth="1"/>
    <col min="10763" max="11008" width="8.85546875" style="11"/>
    <col min="11009" max="11009" width="7.7109375" style="11" customWidth="1"/>
    <col min="11010" max="11010" width="51.85546875" style="11" customWidth="1"/>
    <col min="11011" max="11011" width="0.5703125" style="11" customWidth="1"/>
    <col min="11012" max="11012" width="5.7109375" style="11" customWidth="1"/>
    <col min="11013" max="11013" width="0.42578125" style="11" customWidth="1"/>
    <col min="11014" max="11014" width="8.7109375" style="11" customWidth="1"/>
    <col min="11015" max="11015" width="1.28515625" style="11" customWidth="1"/>
    <col min="11016" max="11016" width="19.7109375" style="11" customWidth="1"/>
    <col min="11017" max="11017" width="1.28515625" style="11" customWidth="1"/>
    <col min="11018" max="11018" width="19.7109375" style="11" customWidth="1"/>
    <col min="11019" max="11264" width="8.85546875" style="11"/>
    <col min="11265" max="11265" width="7.7109375" style="11" customWidth="1"/>
    <col min="11266" max="11266" width="51.85546875" style="11" customWidth="1"/>
    <col min="11267" max="11267" width="0.5703125" style="11" customWidth="1"/>
    <col min="11268" max="11268" width="5.7109375" style="11" customWidth="1"/>
    <col min="11269" max="11269" width="0.42578125" style="11" customWidth="1"/>
    <col min="11270" max="11270" width="8.7109375" style="11" customWidth="1"/>
    <col min="11271" max="11271" width="1.28515625" style="11" customWidth="1"/>
    <col min="11272" max="11272" width="19.7109375" style="11" customWidth="1"/>
    <col min="11273" max="11273" width="1.28515625" style="11" customWidth="1"/>
    <col min="11274" max="11274" width="19.7109375" style="11" customWidth="1"/>
    <col min="11275" max="11520" width="8.85546875" style="11"/>
    <col min="11521" max="11521" width="7.7109375" style="11" customWidth="1"/>
    <col min="11522" max="11522" width="51.85546875" style="11" customWidth="1"/>
    <col min="11523" max="11523" width="0.5703125" style="11" customWidth="1"/>
    <col min="11524" max="11524" width="5.7109375" style="11" customWidth="1"/>
    <col min="11525" max="11525" width="0.42578125" style="11" customWidth="1"/>
    <col min="11526" max="11526" width="8.7109375" style="11" customWidth="1"/>
    <col min="11527" max="11527" width="1.28515625" style="11" customWidth="1"/>
    <col min="11528" max="11528" width="19.7109375" style="11" customWidth="1"/>
    <col min="11529" max="11529" width="1.28515625" style="11" customWidth="1"/>
    <col min="11530" max="11530" width="19.7109375" style="11" customWidth="1"/>
    <col min="11531" max="11776" width="8.85546875" style="11"/>
    <col min="11777" max="11777" width="7.7109375" style="11" customWidth="1"/>
    <col min="11778" max="11778" width="51.85546875" style="11" customWidth="1"/>
    <col min="11779" max="11779" width="0.5703125" style="11" customWidth="1"/>
    <col min="11780" max="11780" width="5.7109375" style="11" customWidth="1"/>
    <col min="11781" max="11781" width="0.42578125" style="11" customWidth="1"/>
    <col min="11782" max="11782" width="8.7109375" style="11" customWidth="1"/>
    <col min="11783" max="11783" width="1.28515625" style="11" customWidth="1"/>
    <col min="11784" max="11784" width="19.7109375" style="11" customWidth="1"/>
    <col min="11785" max="11785" width="1.28515625" style="11" customWidth="1"/>
    <col min="11786" max="11786" width="19.7109375" style="11" customWidth="1"/>
    <col min="11787" max="12032" width="8.85546875" style="11"/>
    <col min="12033" max="12033" width="7.7109375" style="11" customWidth="1"/>
    <col min="12034" max="12034" width="51.85546875" style="11" customWidth="1"/>
    <col min="12035" max="12035" width="0.5703125" style="11" customWidth="1"/>
    <col min="12036" max="12036" width="5.7109375" style="11" customWidth="1"/>
    <col min="12037" max="12037" width="0.42578125" style="11" customWidth="1"/>
    <col min="12038" max="12038" width="8.7109375" style="11" customWidth="1"/>
    <col min="12039" max="12039" width="1.28515625" style="11" customWidth="1"/>
    <col min="12040" max="12040" width="19.7109375" style="11" customWidth="1"/>
    <col min="12041" max="12041" width="1.28515625" style="11" customWidth="1"/>
    <col min="12042" max="12042" width="19.7109375" style="11" customWidth="1"/>
    <col min="12043" max="12288" width="8.85546875" style="11"/>
    <col min="12289" max="12289" width="7.7109375" style="11" customWidth="1"/>
    <col min="12290" max="12290" width="51.85546875" style="11" customWidth="1"/>
    <col min="12291" max="12291" width="0.5703125" style="11" customWidth="1"/>
    <col min="12292" max="12292" width="5.7109375" style="11" customWidth="1"/>
    <col min="12293" max="12293" width="0.42578125" style="11" customWidth="1"/>
    <col min="12294" max="12294" width="8.7109375" style="11" customWidth="1"/>
    <col min="12295" max="12295" width="1.28515625" style="11" customWidth="1"/>
    <col min="12296" max="12296" width="19.7109375" style="11" customWidth="1"/>
    <col min="12297" max="12297" width="1.28515625" style="11" customWidth="1"/>
    <col min="12298" max="12298" width="19.7109375" style="11" customWidth="1"/>
    <col min="12299" max="12544" width="8.85546875" style="11"/>
    <col min="12545" max="12545" width="7.7109375" style="11" customWidth="1"/>
    <col min="12546" max="12546" width="51.85546875" style="11" customWidth="1"/>
    <col min="12547" max="12547" width="0.5703125" style="11" customWidth="1"/>
    <col min="12548" max="12548" width="5.7109375" style="11" customWidth="1"/>
    <col min="12549" max="12549" width="0.42578125" style="11" customWidth="1"/>
    <col min="12550" max="12550" width="8.7109375" style="11" customWidth="1"/>
    <col min="12551" max="12551" width="1.28515625" style="11" customWidth="1"/>
    <col min="12552" max="12552" width="19.7109375" style="11" customWidth="1"/>
    <col min="12553" max="12553" width="1.28515625" style="11" customWidth="1"/>
    <col min="12554" max="12554" width="19.7109375" style="11" customWidth="1"/>
    <col min="12555" max="12800" width="8.85546875" style="11"/>
    <col min="12801" max="12801" width="7.7109375" style="11" customWidth="1"/>
    <col min="12802" max="12802" width="51.85546875" style="11" customWidth="1"/>
    <col min="12803" max="12803" width="0.5703125" style="11" customWidth="1"/>
    <col min="12804" max="12804" width="5.7109375" style="11" customWidth="1"/>
    <col min="12805" max="12805" width="0.42578125" style="11" customWidth="1"/>
    <col min="12806" max="12806" width="8.7109375" style="11" customWidth="1"/>
    <col min="12807" max="12807" width="1.28515625" style="11" customWidth="1"/>
    <col min="12808" max="12808" width="19.7109375" style="11" customWidth="1"/>
    <col min="12809" max="12809" width="1.28515625" style="11" customWidth="1"/>
    <col min="12810" max="12810" width="19.7109375" style="11" customWidth="1"/>
    <col min="12811" max="13056" width="8.85546875" style="11"/>
    <col min="13057" max="13057" width="7.7109375" style="11" customWidth="1"/>
    <col min="13058" max="13058" width="51.85546875" style="11" customWidth="1"/>
    <col min="13059" max="13059" width="0.5703125" style="11" customWidth="1"/>
    <col min="13060" max="13060" width="5.7109375" style="11" customWidth="1"/>
    <col min="13061" max="13061" width="0.42578125" style="11" customWidth="1"/>
    <col min="13062" max="13062" width="8.7109375" style="11" customWidth="1"/>
    <col min="13063" max="13063" width="1.28515625" style="11" customWidth="1"/>
    <col min="13064" max="13064" width="19.7109375" style="11" customWidth="1"/>
    <col min="13065" max="13065" width="1.28515625" style="11" customWidth="1"/>
    <col min="13066" max="13066" width="19.7109375" style="11" customWidth="1"/>
    <col min="13067" max="13312" width="8.85546875" style="11"/>
    <col min="13313" max="13313" width="7.7109375" style="11" customWidth="1"/>
    <col min="13314" max="13314" width="51.85546875" style="11" customWidth="1"/>
    <col min="13315" max="13315" width="0.5703125" style="11" customWidth="1"/>
    <col min="13316" max="13316" width="5.7109375" style="11" customWidth="1"/>
    <col min="13317" max="13317" width="0.42578125" style="11" customWidth="1"/>
    <col min="13318" max="13318" width="8.7109375" style="11" customWidth="1"/>
    <col min="13319" max="13319" width="1.28515625" style="11" customWidth="1"/>
    <col min="13320" max="13320" width="19.7109375" style="11" customWidth="1"/>
    <col min="13321" max="13321" width="1.28515625" style="11" customWidth="1"/>
    <col min="13322" max="13322" width="19.7109375" style="11" customWidth="1"/>
    <col min="13323" max="13568" width="8.85546875" style="11"/>
    <col min="13569" max="13569" width="7.7109375" style="11" customWidth="1"/>
    <col min="13570" max="13570" width="51.85546875" style="11" customWidth="1"/>
    <col min="13571" max="13571" width="0.5703125" style="11" customWidth="1"/>
    <col min="13572" max="13572" width="5.7109375" style="11" customWidth="1"/>
    <col min="13573" max="13573" width="0.42578125" style="11" customWidth="1"/>
    <col min="13574" max="13574" width="8.7109375" style="11" customWidth="1"/>
    <col min="13575" max="13575" width="1.28515625" style="11" customWidth="1"/>
    <col min="13576" max="13576" width="19.7109375" style="11" customWidth="1"/>
    <col min="13577" max="13577" width="1.28515625" style="11" customWidth="1"/>
    <col min="13578" max="13578" width="19.7109375" style="11" customWidth="1"/>
    <col min="13579" max="13824" width="8.85546875" style="11"/>
    <col min="13825" max="13825" width="7.7109375" style="11" customWidth="1"/>
    <col min="13826" max="13826" width="51.85546875" style="11" customWidth="1"/>
    <col min="13827" max="13827" width="0.5703125" style="11" customWidth="1"/>
    <col min="13828" max="13828" width="5.7109375" style="11" customWidth="1"/>
    <col min="13829" max="13829" width="0.42578125" style="11" customWidth="1"/>
    <col min="13830" max="13830" width="8.7109375" style="11" customWidth="1"/>
    <col min="13831" max="13831" width="1.28515625" style="11" customWidth="1"/>
    <col min="13832" max="13832" width="19.7109375" style="11" customWidth="1"/>
    <col min="13833" max="13833" width="1.28515625" style="11" customWidth="1"/>
    <col min="13834" max="13834" width="19.7109375" style="11" customWidth="1"/>
    <col min="13835" max="14080" width="8.85546875" style="11"/>
    <col min="14081" max="14081" width="7.7109375" style="11" customWidth="1"/>
    <col min="14082" max="14082" width="51.85546875" style="11" customWidth="1"/>
    <col min="14083" max="14083" width="0.5703125" style="11" customWidth="1"/>
    <col min="14084" max="14084" width="5.7109375" style="11" customWidth="1"/>
    <col min="14085" max="14085" width="0.42578125" style="11" customWidth="1"/>
    <col min="14086" max="14086" width="8.7109375" style="11" customWidth="1"/>
    <col min="14087" max="14087" width="1.28515625" style="11" customWidth="1"/>
    <col min="14088" max="14088" width="19.7109375" style="11" customWidth="1"/>
    <col min="14089" max="14089" width="1.28515625" style="11" customWidth="1"/>
    <col min="14090" max="14090" width="19.7109375" style="11" customWidth="1"/>
    <col min="14091" max="14336" width="8.85546875" style="11"/>
    <col min="14337" max="14337" width="7.7109375" style="11" customWidth="1"/>
    <col min="14338" max="14338" width="51.85546875" style="11" customWidth="1"/>
    <col min="14339" max="14339" width="0.5703125" style="11" customWidth="1"/>
    <col min="14340" max="14340" width="5.7109375" style="11" customWidth="1"/>
    <col min="14341" max="14341" width="0.42578125" style="11" customWidth="1"/>
    <col min="14342" max="14342" width="8.7109375" style="11" customWidth="1"/>
    <col min="14343" max="14343" width="1.28515625" style="11" customWidth="1"/>
    <col min="14344" max="14344" width="19.7109375" style="11" customWidth="1"/>
    <col min="14345" max="14345" width="1.28515625" style="11" customWidth="1"/>
    <col min="14346" max="14346" width="19.7109375" style="11" customWidth="1"/>
    <col min="14347" max="14592" width="8.85546875" style="11"/>
    <col min="14593" max="14593" width="7.7109375" style="11" customWidth="1"/>
    <col min="14594" max="14594" width="51.85546875" style="11" customWidth="1"/>
    <col min="14595" max="14595" width="0.5703125" style="11" customWidth="1"/>
    <col min="14596" max="14596" width="5.7109375" style="11" customWidth="1"/>
    <col min="14597" max="14597" width="0.42578125" style="11" customWidth="1"/>
    <col min="14598" max="14598" width="8.7109375" style="11" customWidth="1"/>
    <col min="14599" max="14599" width="1.28515625" style="11" customWidth="1"/>
    <col min="14600" max="14600" width="19.7109375" style="11" customWidth="1"/>
    <col min="14601" max="14601" width="1.28515625" style="11" customWidth="1"/>
    <col min="14602" max="14602" width="19.7109375" style="11" customWidth="1"/>
    <col min="14603" max="14848" width="8.85546875" style="11"/>
    <col min="14849" max="14849" width="7.7109375" style="11" customWidth="1"/>
    <col min="14850" max="14850" width="51.85546875" style="11" customWidth="1"/>
    <col min="14851" max="14851" width="0.5703125" style="11" customWidth="1"/>
    <col min="14852" max="14852" width="5.7109375" style="11" customWidth="1"/>
    <col min="14853" max="14853" width="0.42578125" style="11" customWidth="1"/>
    <col min="14854" max="14854" width="8.7109375" style="11" customWidth="1"/>
    <col min="14855" max="14855" width="1.28515625" style="11" customWidth="1"/>
    <col min="14856" max="14856" width="19.7109375" style="11" customWidth="1"/>
    <col min="14857" max="14857" width="1.28515625" style="11" customWidth="1"/>
    <col min="14858" max="14858" width="19.7109375" style="11" customWidth="1"/>
    <col min="14859" max="15104" width="8.85546875" style="11"/>
    <col min="15105" max="15105" width="7.7109375" style="11" customWidth="1"/>
    <col min="15106" max="15106" width="51.85546875" style="11" customWidth="1"/>
    <col min="15107" max="15107" width="0.5703125" style="11" customWidth="1"/>
    <col min="15108" max="15108" width="5.7109375" style="11" customWidth="1"/>
    <col min="15109" max="15109" width="0.42578125" style="11" customWidth="1"/>
    <col min="15110" max="15110" width="8.7109375" style="11" customWidth="1"/>
    <col min="15111" max="15111" width="1.28515625" style="11" customWidth="1"/>
    <col min="15112" max="15112" width="19.7109375" style="11" customWidth="1"/>
    <col min="15113" max="15113" width="1.28515625" style="11" customWidth="1"/>
    <col min="15114" max="15114" width="19.7109375" style="11" customWidth="1"/>
    <col min="15115" max="15360" width="8.85546875" style="11"/>
    <col min="15361" max="15361" width="7.7109375" style="11" customWidth="1"/>
    <col min="15362" max="15362" width="51.85546875" style="11" customWidth="1"/>
    <col min="15363" max="15363" width="0.5703125" style="11" customWidth="1"/>
    <col min="15364" max="15364" width="5.7109375" style="11" customWidth="1"/>
    <col min="15365" max="15365" width="0.42578125" style="11" customWidth="1"/>
    <col min="15366" max="15366" width="8.7109375" style="11" customWidth="1"/>
    <col min="15367" max="15367" width="1.28515625" style="11" customWidth="1"/>
    <col min="15368" max="15368" width="19.7109375" style="11" customWidth="1"/>
    <col min="15369" max="15369" width="1.28515625" style="11" customWidth="1"/>
    <col min="15370" max="15370" width="19.7109375" style="11" customWidth="1"/>
    <col min="15371" max="15616" width="8.85546875" style="11"/>
    <col min="15617" max="15617" width="7.7109375" style="11" customWidth="1"/>
    <col min="15618" max="15618" width="51.85546875" style="11" customWidth="1"/>
    <col min="15619" max="15619" width="0.5703125" style="11" customWidth="1"/>
    <col min="15620" max="15620" width="5.7109375" style="11" customWidth="1"/>
    <col min="15621" max="15621" width="0.42578125" style="11" customWidth="1"/>
    <col min="15622" max="15622" width="8.7109375" style="11" customWidth="1"/>
    <col min="15623" max="15623" width="1.28515625" style="11" customWidth="1"/>
    <col min="15624" max="15624" width="19.7109375" style="11" customWidth="1"/>
    <col min="15625" max="15625" width="1.28515625" style="11" customWidth="1"/>
    <col min="15626" max="15626" width="19.7109375" style="11" customWidth="1"/>
    <col min="15627" max="15872" width="8.85546875" style="11"/>
    <col min="15873" max="15873" width="7.7109375" style="11" customWidth="1"/>
    <col min="15874" max="15874" width="51.85546875" style="11" customWidth="1"/>
    <col min="15875" max="15875" width="0.5703125" style="11" customWidth="1"/>
    <col min="15876" max="15876" width="5.7109375" style="11" customWidth="1"/>
    <col min="15877" max="15877" width="0.42578125" style="11" customWidth="1"/>
    <col min="15878" max="15878" width="8.7109375" style="11" customWidth="1"/>
    <col min="15879" max="15879" width="1.28515625" style="11" customWidth="1"/>
    <col min="15880" max="15880" width="19.7109375" style="11" customWidth="1"/>
    <col min="15881" max="15881" width="1.28515625" style="11" customWidth="1"/>
    <col min="15882" max="15882" width="19.7109375" style="11" customWidth="1"/>
    <col min="15883" max="16128" width="8.85546875" style="11"/>
    <col min="16129" max="16129" width="7.7109375" style="11" customWidth="1"/>
    <col min="16130" max="16130" width="51.85546875" style="11" customWidth="1"/>
    <col min="16131" max="16131" width="0.5703125" style="11" customWidth="1"/>
    <col min="16132" max="16132" width="5.7109375" style="11" customWidth="1"/>
    <col min="16133" max="16133" width="0.42578125" style="11" customWidth="1"/>
    <col min="16134" max="16134" width="8.7109375" style="11" customWidth="1"/>
    <col min="16135" max="16135" width="1.28515625" style="11" customWidth="1"/>
    <col min="16136" max="16136" width="19.7109375" style="11" customWidth="1"/>
    <col min="16137" max="16137" width="1.28515625" style="11" customWidth="1"/>
    <col min="16138" max="16138" width="19.7109375" style="11" customWidth="1"/>
    <col min="16139" max="16384" width="8.85546875" style="11"/>
  </cols>
  <sheetData>
    <row r="1" spans="1:10" s="10" customFormat="1" ht="15" customHeight="1" x14ac:dyDescent="0.25">
      <c r="A1" s="138" t="s">
        <v>76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0" customFormat="1" ht="15" customHeight="1" x14ac:dyDescent="0.25">
      <c r="A2" s="139" t="s">
        <v>117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" customHeight="1" x14ac:dyDescent="0.2">
      <c r="A3" s="140" t="s">
        <v>15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15" customHeight="1" thickBot="1" x14ac:dyDescent="0.25">
      <c r="A4" s="141"/>
      <c r="B4" s="141"/>
      <c r="C4" s="12"/>
      <c r="D4" s="12"/>
      <c r="E4" s="142"/>
      <c r="F4" s="142"/>
      <c r="G4" s="142"/>
      <c r="H4" s="142"/>
      <c r="I4" s="142"/>
      <c r="J4" s="142"/>
    </row>
    <row r="5" spans="1:10" ht="15" customHeight="1" thickBot="1" x14ac:dyDescent="0.25">
      <c r="A5" s="13" t="s">
        <v>0</v>
      </c>
      <c r="B5" s="137" t="s">
        <v>1</v>
      </c>
      <c r="C5" s="137"/>
      <c r="D5" s="13" t="s">
        <v>2</v>
      </c>
      <c r="E5" s="13"/>
      <c r="F5" s="13" t="s">
        <v>3</v>
      </c>
      <c r="G5" s="13"/>
      <c r="H5" s="14" t="s">
        <v>4</v>
      </c>
      <c r="I5" s="14"/>
      <c r="J5" s="14" t="s">
        <v>5</v>
      </c>
    </row>
    <row r="6" spans="1:10" ht="15" customHeight="1" x14ac:dyDescent="0.2">
      <c r="A6" s="15">
        <v>1</v>
      </c>
      <c r="B6" s="16" t="s">
        <v>59</v>
      </c>
      <c r="C6" s="15"/>
      <c r="D6" s="17" t="s">
        <v>60</v>
      </c>
      <c r="E6" s="15"/>
      <c r="F6" s="18">
        <v>1</v>
      </c>
      <c r="G6" s="19"/>
      <c r="H6" s="1"/>
      <c r="I6" s="20"/>
      <c r="J6" s="2">
        <f t="shared" ref="J6" si="0">F6*H6</f>
        <v>0</v>
      </c>
    </row>
    <row r="7" spans="1:10" ht="15" customHeight="1" x14ac:dyDescent="0.2">
      <c r="A7" s="15">
        <v>2</v>
      </c>
      <c r="B7" s="16" t="s">
        <v>37</v>
      </c>
      <c r="C7" s="15"/>
      <c r="D7" s="17" t="s">
        <v>31</v>
      </c>
      <c r="E7" s="15"/>
      <c r="F7" s="18">
        <v>52</v>
      </c>
      <c r="G7" s="19"/>
      <c r="H7" s="1"/>
      <c r="I7" s="20"/>
      <c r="J7" s="2">
        <f t="shared" ref="J7" si="1">F7*H7</f>
        <v>0</v>
      </c>
    </row>
    <row r="8" spans="1:10" ht="15" customHeight="1" x14ac:dyDescent="0.2">
      <c r="A8" s="15">
        <v>3</v>
      </c>
      <c r="B8" s="16" t="s">
        <v>67</v>
      </c>
      <c r="C8" s="15"/>
      <c r="D8" s="17" t="s">
        <v>6</v>
      </c>
      <c r="E8" s="15"/>
      <c r="F8" s="132">
        <v>11365</v>
      </c>
      <c r="G8" s="19"/>
      <c r="H8" s="1"/>
      <c r="I8" s="20"/>
      <c r="J8" s="2">
        <f t="shared" ref="J8:J11" si="2">F8*H8</f>
        <v>0</v>
      </c>
    </row>
    <row r="9" spans="1:10" ht="15" customHeight="1" x14ac:dyDescent="0.2">
      <c r="A9" s="15">
        <v>4</v>
      </c>
      <c r="B9" s="16" t="s">
        <v>68</v>
      </c>
      <c r="C9" s="15"/>
      <c r="D9" s="17" t="s">
        <v>6</v>
      </c>
      <c r="E9" s="15"/>
      <c r="F9" s="132">
        <v>1263</v>
      </c>
      <c r="G9" s="19"/>
      <c r="H9" s="1"/>
      <c r="I9" s="20"/>
      <c r="J9" s="2">
        <f t="shared" si="2"/>
        <v>0</v>
      </c>
    </row>
    <row r="10" spans="1:10" ht="15" customHeight="1" x14ac:dyDescent="0.2">
      <c r="A10" s="15">
        <v>5</v>
      </c>
      <c r="B10" s="16" t="s">
        <v>72</v>
      </c>
      <c r="C10" s="15"/>
      <c r="D10" s="17" t="s">
        <v>6</v>
      </c>
      <c r="E10" s="15"/>
      <c r="F10" s="18">
        <v>80</v>
      </c>
      <c r="G10" s="19"/>
      <c r="H10" s="1"/>
      <c r="I10" s="20"/>
      <c r="J10" s="2">
        <f t="shared" ref="J10" si="3">F10*H10</f>
        <v>0</v>
      </c>
    </row>
    <row r="11" spans="1:10" ht="15" customHeight="1" x14ac:dyDescent="0.2">
      <c r="A11" s="15">
        <v>6</v>
      </c>
      <c r="B11" s="16" t="s">
        <v>69</v>
      </c>
      <c r="C11" s="15"/>
      <c r="D11" s="17" t="s">
        <v>60</v>
      </c>
      <c r="E11" s="15"/>
      <c r="F11" s="18">
        <v>1</v>
      </c>
      <c r="G11" s="19"/>
      <c r="H11" s="1"/>
      <c r="I11" s="20"/>
      <c r="J11" s="2">
        <f t="shared" si="2"/>
        <v>0</v>
      </c>
    </row>
    <row r="12" spans="1:10" ht="15" customHeight="1" x14ac:dyDescent="0.2">
      <c r="A12" s="15">
        <v>7</v>
      </c>
      <c r="B12" s="16" t="s">
        <v>70</v>
      </c>
      <c r="C12" s="15"/>
      <c r="D12" s="17" t="s">
        <v>60</v>
      </c>
      <c r="E12" s="15"/>
      <c r="F12" s="18">
        <v>1</v>
      </c>
      <c r="G12" s="19"/>
      <c r="H12" s="1"/>
      <c r="I12" s="20"/>
      <c r="J12" s="2">
        <f t="shared" ref="J12:J13" si="4">F12*H12</f>
        <v>0</v>
      </c>
    </row>
    <row r="13" spans="1:10" ht="15" customHeight="1" x14ac:dyDescent="0.2">
      <c r="A13" s="15">
        <v>8</v>
      </c>
      <c r="B13" s="16" t="s">
        <v>71</v>
      </c>
      <c r="C13" s="15"/>
      <c r="D13" s="17" t="s">
        <v>60</v>
      </c>
      <c r="E13" s="15"/>
      <c r="F13" s="18">
        <v>1</v>
      </c>
      <c r="G13" s="19"/>
      <c r="H13" s="1"/>
      <c r="I13" s="20"/>
      <c r="J13" s="2">
        <f t="shared" si="4"/>
        <v>0</v>
      </c>
    </row>
    <row r="14" spans="1:10" ht="15" customHeight="1" thickBot="1" x14ac:dyDescent="0.25">
      <c r="A14" s="21"/>
      <c r="B14" s="22"/>
      <c r="C14" s="22"/>
      <c r="D14" s="23"/>
      <c r="E14" s="23"/>
      <c r="F14" s="24"/>
      <c r="G14" s="25"/>
      <c r="H14" s="3"/>
      <c r="I14" s="26"/>
      <c r="J14" s="3"/>
    </row>
    <row r="15" spans="1:10" ht="15" customHeight="1" thickBot="1" x14ac:dyDescent="0.3">
      <c r="A15" s="17"/>
      <c r="B15" s="12"/>
      <c r="C15" s="12"/>
      <c r="D15" s="17"/>
      <c r="E15" s="15"/>
      <c r="F15" s="27"/>
      <c r="G15" s="27"/>
      <c r="H15" s="28" t="s">
        <v>8</v>
      </c>
      <c r="I15" s="29"/>
      <c r="J15" s="30">
        <f>SUM(J6:J13)</f>
        <v>0</v>
      </c>
    </row>
    <row r="16" spans="1:10" ht="15" customHeight="1" thickTop="1" x14ac:dyDescent="0.25">
      <c r="A16" s="17"/>
      <c r="B16" s="12"/>
      <c r="C16" s="12"/>
      <c r="D16" s="17"/>
      <c r="E16" s="15"/>
      <c r="F16" s="27"/>
      <c r="G16" s="27"/>
      <c r="H16" s="31"/>
      <c r="I16" s="32"/>
      <c r="J16" s="33"/>
    </row>
    <row r="17" spans="1:20" ht="15" customHeight="1" x14ac:dyDescent="0.2">
      <c r="A17" s="140" t="s">
        <v>18</v>
      </c>
      <c r="B17" s="140"/>
      <c r="C17" s="140"/>
      <c r="D17" s="140"/>
      <c r="E17" s="140"/>
      <c r="F17" s="140"/>
      <c r="G17" s="140"/>
      <c r="H17" s="140"/>
      <c r="I17" s="140"/>
      <c r="J17" s="140"/>
    </row>
    <row r="18" spans="1:20" s="35" customFormat="1" ht="15" customHeight="1" thickBo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</row>
    <row r="19" spans="1:20" s="35" customFormat="1" ht="15" customHeight="1" thickBot="1" x14ac:dyDescent="0.3">
      <c r="A19" s="36" t="s">
        <v>0</v>
      </c>
      <c r="B19" s="137" t="s">
        <v>1</v>
      </c>
      <c r="C19" s="137"/>
      <c r="D19" s="37" t="s">
        <v>2</v>
      </c>
      <c r="E19" s="37"/>
      <c r="F19" s="36" t="s">
        <v>3</v>
      </c>
      <c r="G19" s="36"/>
      <c r="H19" s="38" t="s">
        <v>4</v>
      </c>
      <c r="I19" s="38"/>
      <c r="J19" s="38" t="s">
        <v>5</v>
      </c>
    </row>
    <row r="20" spans="1:20" s="35" customFormat="1" ht="15" customHeight="1" x14ac:dyDescent="0.25">
      <c r="A20" s="39">
        <v>1</v>
      </c>
      <c r="B20" s="16" t="s">
        <v>75</v>
      </c>
      <c r="C20" s="15"/>
      <c r="D20" s="40" t="s">
        <v>38</v>
      </c>
      <c r="E20" s="40"/>
      <c r="F20" s="19">
        <v>1</v>
      </c>
      <c r="G20" s="39"/>
      <c r="H20" s="2"/>
      <c r="I20" s="41"/>
      <c r="J20" s="2">
        <f>F20*H20</f>
        <v>0</v>
      </c>
    </row>
    <row r="21" spans="1:20" s="35" customFormat="1" ht="15" customHeight="1" x14ac:dyDescent="0.25">
      <c r="A21" s="39">
        <f>1+A20</f>
        <v>2</v>
      </c>
      <c r="B21" s="42" t="s">
        <v>39</v>
      </c>
      <c r="C21" s="43"/>
      <c r="D21" s="44" t="s">
        <v>6</v>
      </c>
      <c r="E21" s="45"/>
      <c r="F21" s="46">
        <v>13591</v>
      </c>
      <c r="G21" s="39"/>
      <c r="H21" s="2"/>
      <c r="I21" s="41"/>
      <c r="J21" s="2">
        <f>F21*H21</f>
        <v>0</v>
      </c>
    </row>
    <row r="22" spans="1:20" s="35" customFormat="1" ht="15" customHeight="1" x14ac:dyDescent="0.25">
      <c r="A22" s="39">
        <f t="shared" ref="A22:A34" si="5">1+A21</f>
        <v>3</v>
      </c>
      <c r="B22" s="42" t="s">
        <v>40</v>
      </c>
      <c r="C22" s="43"/>
      <c r="D22" s="44" t="s">
        <v>6</v>
      </c>
      <c r="E22" s="45"/>
      <c r="F22" s="46">
        <v>400</v>
      </c>
      <c r="G22" s="39"/>
      <c r="H22" s="2"/>
      <c r="I22" s="41"/>
      <c r="J22" s="2">
        <f t="shared" ref="J22:J34" si="6">F22*H22</f>
        <v>0</v>
      </c>
    </row>
    <row r="23" spans="1:20" s="35" customFormat="1" ht="15" customHeight="1" x14ac:dyDescent="0.25">
      <c r="A23" s="39">
        <f t="shared" si="5"/>
        <v>4</v>
      </c>
      <c r="B23" s="42" t="s">
        <v>41</v>
      </c>
      <c r="C23" s="43"/>
      <c r="D23" s="44" t="s">
        <v>6</v>
      </c>
      <c r="E23" s="45"/>
      <c r="F23" s="46">
        <v>3988</v>
      </c>
      <c r="G23" s="39"/>
      <c r="H23" s="2"/>
      <c r="I23" s="41"/>
      <c r="J23" s="2">
        <f t="shared" si="6"/>
        <v>0</v>
      </c>
    </row>
    <row r="24" spans="1:20" s="35" customFormat="1" ht="15" customHeight="1" x14ac:dyDescent="0.25">
      <c r="A24" s="39">
        <f t="shared" si="5"/>
        <v>5</v>
      </c>
      <c r="B24" s="42" t="s">
        <v>42</v>
      </c>
      <c r="C24" s="43"/>
      <c r="D24" s="44" t="s">
        <v>6</v>
      </c>
      <c r="E24" s="39"/>
      <c r="F24" s="46">
        <v>1961</v>
      </c>
      <c r="G24" s="39"/>
      <c r="H24" s="2"/>
      <c r="I24" s="4">
        <v>0</v>
      </c>
      <c r="J24" s="2">
        <f t="shared" si="6"/>
        <v>0</v>
      </c>
    </row>
    <row r="25" spans="1:20" s="35" customFormat="1" ht="15" customHeight="1" x14ac:dyDescent="0.25">
      <c r="A25" s="39">
        <f t="shared" si="5"/>
        <v>6</v>
      </c>
      <c r="B25" s="42" t="s">
        <v>43</v>
      </c>
      <c r="C25" s="43"/>
      <c r="D25" s="44" t="s">
        <v>6</v>
      </c>
      <c r="E25" s="39"/>
      <c r="F25" s="46">
        <v>2207</v>
      </c>
      <c r="G25" s="39"/>
      <c r="H25" s="2"/>
      <c r="I25" s="4">
        <v>0</v>
      </c>
      <c r="J25" s="2">
        <f t="shared" si="6"/>
        <v>0</v>
      </c>
    </row>
    <row r="26" spans="1:20" s="35" customFormat="1" ht="15" customHeight="1" x14ac:dyDescent="0.25">
      <c r="A26" s="39">
        <f t="shared" si="5"/>
        <v>7</v>
      </c>
      <c r="B26" s="42" t="s">
        <v>44</v>
      </c>
      <c r="C26" s="43"/>
      <c r="D26" s="44" t="s">
        <v>7</v>
      </c>
      <c r="E26" s="39"/>
      <c r="F26" s="46">
        <v>29</v>
      </c>
      <c r="G26" s="39"/>
      <c r="H26" s="2"/>
      <c r="I26" s="4">
        <v>0</v>
      </c>
      <c r="J26" s="2">
        <f t="shared" si="6"/>
        <v>0</v>
      </c>
    </row>
    <row r="27" spans="1:20" s="35" customFormat="1" ht="15" customHeight="1" x14ac:dyDescent="0.25">
      <c r="A27" s="39">
        <f t="shared" si="5"/>
        <v>8</v>
      </c>
      <c r="B27" s="42" t="s">
        <v>84</v>
      </c>
      <c r="C27" s="43"/>
      <c r="D27" s="44" t="s">
        <v>7</v>
      </c>
      <c r="E27" s="39"/>
      <c r="F27" s="46">
        <v>1</v>
      </c>
      <c r="G27" s="39"/>
      <c r="H27" s="2"/>
      <c r="I27" s="4"/>
      <c r="J27" s="2">
        <f t="shared" si="6"/>
        <v>0</v>
      </c>
    </row>
    <row r="28" spans="1:20" s="35" customFormat="1" ht="15" customHeight="1" x14ac:dyDescent="0.25">
      <c r="A28" s="39">
        <f t="shared" si="5"/>
        <v>9</v>
      </c>
      <c r="B28" s="42" t="s">
        <v>45</v>
      </c>
      <c r="C28" s="43"/>
      <c r="D28" s="44" t="s">
        <v>25</v>
      </c>
      <c r="E28" s="39"/>
      <c r="F28" s="46">
        <v>135.19999999999999</v>
      </c>
      <c r="G28" s="39"/>
      <c r="H28" s="2"/>
      <c r="I28" s="4">
        <v>0</v>
      </c>
      <c r="J28" s="2">
        <f t="shared" si="6"/>
        <v>0</v>
      </c>
      <c r="L28" s="10"/>
      <c r="M28" s="10"/>
      <c r="N28" s="10"/>
      <c r="O28" s="10"/>
      <c r="P28" s="10"/>
    </row>
    <row r="29" spans="1:20" s="35" customFormat="1" ht="15" customHeight="1" x14ac:dyDescent="0.25">
      <c r="A29" s="39">
        <f t="shared" si="5"/>
        <v>10</v>
      </c>
      <c r="B29" s="42" t="s">
        <v>46</v>
      </c>
      <c r="C29" s="43"/>
      <c r="D29" s="44" t="s">
        <v>25</v>
      </c>
      <c r="E29" s="39"/>
      <c r="F29" s="46">
        <v>383.4</v>
      </c>
      <c r="G29" s="39"/>
      <c r="H29" s="2"/>
      <c r="I29" s="4">
        <v>0</v>
      </c>
      <c r="J29" s="2">
        <f t="shared" si="6"/>
        <v>0</v>
      </c>
      <c r="Q29" s="10"/>
      <c r="R29" s="10"/>
      <c r="S29" s="10"/>
      <c r="T29" s="10"/>
    </row>
    <row r="30" spans="1:20" s="35" customFormat="1" ht="15" customHeight="1" x14ac:dyDescent="0.25">
      <c r="A30" s="39">
        <f t="shared" si="5"/>
        <v>11</v>
      </c>
      <c r="B30" s="42" t="s">
        <v>47</v>
      </c>
      <c r="C30" s="47"/>
      <c r="D30" s="44" t="s">
        <v>6</v>
      </c>
      <c r="E30" s="47"/>
      <c r="F30" s="46">
        <v>5035</v>
      </c>
      <c r="G30" s="47"/>
      <c r="H30" s="2"/>
      <c r="I30" s="4">
        <v>0</v>
      </c>
      <c r="J30" s="2">
        <f t="shared" si="6"/>
        <v>0</v>
      </c>
    </row>
    <row r="31" spans="1:20" s="35" customFormat="1" ht="15" customHeight="1" x14ac:dyDescent="0.25">
      <c r="A31" s="39">
        <f t="shared" si="5"/>
        <v>12</v>
      </c>
      <c r="B31" s="42" t="s">
        <v>73</v>
      </c>
      <c r="C31" s="47"/>
      <c r="D31" s="44" t="s">
        <v>6</v>
      </c>
      <c r="E31" s="47"/>
      <c r="F31" s="46">
        <v>35</v>
      </c>
      <c r="G31" s="47"/>
      <c r="H31" s="2"/>
      <c r="I31" s="4">
        <v>0</v>
      </c>
      <c r="J31" s="2">
        <f t="shared" si="6"/>
        <v>0</v>
      </c>
    </row>
    <row r="32" spans="1:20" s="35" customFormat="1" ht="15" customHeight="1" x14ac:dyDescent="0.25">
      <c r="A32" s="39">
        <f t="shared" si="5"/>
        <v>13</v>
      </c>
      <c r="B32" s="42" t="s">
        <v>74</v>
      </c>
      <c r="C32" s="47"/>
      <c r="D32" s="44" t="s">
        <v>7</v>
      </c>
      <c r="E32" s="47"/>
      <c r="F32" s="46">
        <v>107</v>
      </c>
      <c r="G32" s="47"/>
      <c r="H32" s="2"/>
      <c r="I32" s="4">
        <v>0</v>
      </c>
      <c r="J32" s="2">
        <f t="shared" si="6"/>
        <v>0</v>
      </c>
    </row>
    <row r="33" spans="1:20" s="35" customFormat="1" ht="15" customHeight="1" x14ac:dyDescent="0.25">
      <c r="A33" s="39">
        <f t="shared" si="5"/>
        <v>14</v>
      </c>
      <c r="B33" s="42" t="s">
        <v>98</v>
      </c>
      <c r="C33" s="47"/>
      <c r="D33" s="44" t="s">
        <v>7</v>
      </c>
      <c r="E33" s="47"/>
      <c r="F33" s="46">
        <v>1</v>
      </c>
      <c r="G33" s="47"/>
      <c r="H33" s="2"/>
      <c r="I33" s="4"/>
      <c r="J33" s="2">
        <f t="shared" si="6"/>
        <v>0</v>
      </c>
    </row>
    <row r="34" spans="1:20" s="35" customFormat="1" ht="15" customHeight="1" x14ac:dyDescent="0.25">
      <c r="A34" s="39">
        <f t="shared" si="5"/>
        <v>15</v>
      </c>
      <c r="B34" s="42" t="s">
        <v>48</v>
      </c>
      <c r="C34" s="47"/>
      <c r="D34" s="44" t="s">
        <v>6</v>
      </c>
      <c r="E34" s="47"/>
      <c r="F34" s="46">
        <f>SUM(F22:F25)</f>
        <v>8556</v>
      </c>
      <c r="G34" s="47"/>
      <c r="H34" s="2"/>
      <c r="I34" s="4">
        <v>0</v>
      </c>
      <c r="J34" s="2">
        <f t="shared" si="6"/>
        <v>0</v>
      </c>
    </row>
    <row r="35" spans="1:20" s="35" customFormat="1" ht="15" customHeight="1" thickBot="1" x14ac:dyDescent="0.3">
      <c r="A35" s="48"/>
      <c r="B35" s="49"/>
      <c r="C35" s="48"/>
      <c r="D35" s="49"/>
      <c r="E35" s="49"/>
      <c r="F35" s="50"/>
      <c r="G35" s="49"/>
      <c r="H35" s="51"/>
      <c r="I35" s="51"/>
      <c r="J35" s="51"/>
    </row>
    <row r="36" spans="1:20" s="35" customFormat="1" ht="15" customHeight="1" x14ac:dyDescent="0.25">
      <c r="A36" s="52"/>
      <c r="B36" s="53"/>
      <c r="C36" s="43"/>
      <c r="D36" s="45"/>
      <c r="E36" s="45"/>
      <c r="F36" s="39"/>
      <c r="G36" s="39"/>
      <c r="H36" s="54" t="s">
        <v>8</v>
      </c>
      <c r="I36" s="54"/>
      <c r="J36" s="55">
        <f>SUM(J20:J34)</f>
        <v>0</v>
      </c>
    </row>
    <row r="37" spans="1:20" s="35" customFormat="1" ht="15" customHeight="1" x14ac:dyDescent="0.25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20" s="35" customFormat="1" ht="15" customHeight="1" x14ac:dyDescent="0.25">
      <c r="A38" s="140" t="s">
        <v>13</v>
      </c>
      <c r="B38" s="140"/>
      <c r="C38" s="140"/>
      <c r="D38" s="140"/>
      <c r="E38" s="140"/>
      <c r="F38" s="140"/>
      <c r="G38" s="140"/>
      <c r="H38" s="140"/>
      <c r="I38" s="140"/>
      <c r="J38" s="140"/>
    </row>
    <row r="39" spans="1:20" s="35" customFormat="1" ht="15" customHeight="1" thickBo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</row>
    <row r="40" spans="1:20" s="35" customFormat="1" ht="15" customHeight="1" thickBot="1" x14ac:dyDescent="0.3">
      <c r="A40" s="13" t="s">
        <v>0</v>
      </c>
      <c r="B40" s="137" t="s">
        <v>1</v>
      </c>
      <c r="C40" s="137"/>
      <c r="D40" s="13" t="s">
        <v>2</v>
      </c>
      <c r="E40" s="13"/>
      <c r="F40" s="13" t="s">
        <v>3</v>
      </c>
      <c r="G40" s="13"/>
      <c r="H40" s="14" t="s">
        <v>4</v>
      </c>
      <c r="I40" s="14"/>
      <c r="J40" s="14" t="s">
        <v>5</v>
      </c>
    </row>
    <row r="41" spans="1:20" s="35" customFormat="1" ht="15" customHeight="1" x14ac:dyDescent="0.25">
      <c r="A41" s="56">
        <v>1</v>
      </c>
      <c r="B41" s="57" t="s">
        <v>19</v>
      </c>
      <c r="C41" s="57"/>
      <c r="D41" s="106" t="s">
        <v>6</v>
      </c>
      <c r="E41" s="59"/>
      <c r="F41" s="46">
        <v>8352</v>
      </c>
      <c r="G41" s="19"/>
      <c r="H41" s="2"/>
      <c r="I41" s="41"/>
      <c r="J41" s="2">
        <f>F41*H41</f>
        <v>0</v>
      </c>
    </row>
    <row r="42" spans="1:20" s="35" customFormat="1" ht="15" customHeight="1" x14ac:dyDescent="0.25">
      <c r="A42" s="56">
        <f t="shared" ref="A42:A59" si="7">A41+1</f>
        <v>2</v>
      </c>
      <c r="B42" s="57" t="s">
        <v>49</v>
      </c>
      <c r="C42" s="57"/>
      <c r="D42" s="106" t="s">
        <v>6</v>
      </c>
      <c r="E42" s="59"/>
      <c r="F42" s="46">
        <v>8254</v>
      </c>
      <c r="G42" s="19"/>
      <c r="H42" s="60"/>
      <c r="I42" s="31"/>
      <c r="J42" s="2">
        <f t="shared" ref="J42:J59" si="8">F42*H42</f>
        <v>0</v>
      </c>
    </row>
    <row r="43" spans="1:20" s="35" customFormat="1" ht="15" customHeight="1" x14ac:dyDescent="0.25">
      <c r="A43" s="56">
        <f t="shared" si="7"/>
        <v>3</v>
      </c>
      <c r="B43" s="57" t="s">
        <v>78</v>
      </c>
      <c r="C43" s="57"/>
      <c r="D43" s="106" t="s">
        <v>6</v>
      </c>
      <c r="E43" s="59"/>
      <c r="F43" s="46">
        <v>98</v>
      </c>
      <c r="G43" s="19"/>
      <c r="H43" s="60"/>
      <c r="I43" s="20"/>
      <c r="J43" s="2">
        <f t="shared" si="8"/>
        <v>0</v>
      </c>
    </row>
    <row r="44" spans="1:20" s="35" customFormat="1" ht="15" customHeight="1" x14ac:dyDescent="0.25">
      <c r="A44" s="56">
        <f t="shared" si="7"/>
        <v>4</v>
      </c>
      <c r="B44" s="57" t="s">
        <v>79</v>
      </c>
      <c r="C44" s="57"/>
      <c r="D44" s="106" t="s">
        <v>6</v>
      </c>
      <c r="E44" s="59"/>
      <c r="F44" s="46">
        <v>68</v>
      </c>
      <c r="G44" s="19"/>
      <c r="H44" s="60"/>
      <c r="I44" s="20"/>
      <c r="J44" s="2">
        <f t="shared" si="8"/>
        <v>0</v>
      </c>
    </row>
    <row r="45" spans="1:20" s="35" customFormat="1" ht="15" customHeight="1" x14ac:dyDescent="0.25">
      <c r="A45" s="56">
        <f t="shared" si="7"/>
        <v>5</v>
      </c>
      <c r="B45" s="57" t="s">
        <v>22</v>
      </c>
      <c r="C45" s="57"/>
      <c r="D45" s="56" t="s">
        <v>7</v>
      </c>
      <c r="E45" s="61"/>
      <c r="F45" s="46">
        <v>10</v>
      </c>
      <c r="G45" s="19"/>
      <c r="H45" s="60"/>
      <c r="I45" s="20"/>
      <c r="J45" s="2">
        <f t="shared" si="8"/>
        <v>0</v>
      </c>
    </row>
    <row r="46" spans="1:20" s="35" customFormat="1" ht="15" customHeight="1" x14ac:dyDescent="0.25">
      <c r="A46" s="56">
        <f t="shared" si="7"/>
        <v>6</v>
      </c>
      <c r="B46" s="57" t="s">
        <v>50</v>
      </c>
      <c r="C46" s="57"/>
      <c r="D46" s="56" t="s">
        <v>7</v>
      </c>
      <c r="E46" s="61"/>
      <c r="F46" s="46">
        <v>1</v>
      </c>
      <c r="G46" s="19"/>
      <c r="H46" s="60"/>
      <c r="I46" s="20"/>
      <c r="J46" s="2">
        <f t="shared" si="8"/>
        <v>0</v>
      </c>
      <c r="K46" s="62"/>
    </row>
    <row r="47" spans="1:20" s="35" customFormat="1" ht="15" customHeight="1" x14ac:dyDescent="0.25">
      <c r="A47" s="56">
        <f t="shared" si="7"/>
        <v>7</v>
      </c>
      <c r="B47" s="57" t="s">
        <v>116</v>
      </c>
      <c r="C47" s="57"/>
      <c r="D47" s="56" t="s">
        <v>7</v>
      </c>
      <c r="E47" s="61"/>
      <c r="F47" s="46">
        <v>1</v>
      </c>
      <c r="G47" s="19"/>
      <c r="H47" s="60"/>
      <c r="I47" s="20"/>
      <c r="J47" s="2">
        <f t="shared" ref="J47" si="9">F47*H47</f>
        <v>0</v>
      </c>
      <c r="K47" s="62"/>
    </row>
    <row r="48" spans="1:20" s="10" customFormat="1" ht="15" customHeight="1" x14ac:dyDescent="0.25">
      <c r="A48" s="56">
        <f t="shared" si="7"/>
        <v>8</v>
      </c>
      <c r="B48" s="57" t="s">
        <v>51</v>
      </c>
      <c r="C48" s="57"/>
      <c r="D48" s="56" t="s">
        <v>7</v>
      </c>
      <c r="E48" s="61"/>
      <c r="F48" s="46">
        <v>15</v>
      </c>
      <c r="G48" s="19"/>
      <c r="H48" s="60"/>
      <c r="I48" s="20"/>
      <c r="J48" s="2">
        <f t="shared" si="8"/>
        <v>0</v>
      </c>
      <c r="L48" s="35"/>
      <c r="M48" s="35"/>
      <c r="N48" s="35"/>
      <c r="O48" s="35"/>
      <c r="P48" s="35"/>
      <c r="Q48" s="35"/>
      <c r="R48" s="35"/>
      <c r="S48" s="35"/>
      <c r="T48" s="35"/>
    </row>
    <row r="49" spans="1:20" s="35" customFormat="1" ht="15" customHeight="1" x14ac:dyDescent="0.25">
      <c r="A49" s="56">
        <f t="shared" si="7"/>
        <v>9</v>
      </c>
      <c r="B49" s="57" t="s">
        <v>20</v>
      </c>
      <c r="C49" s="57"/>
      <c r="D49" s="106" t="s">
        <v>7</v>
      </c>
      <c r="E49" s="61"/>
      <c r="F49" s="46">
        <v>2</v>
      </c>
      <c r="G49" s="19"/>
      <c r="H49" s="60"/>
      <c r="I49" s="20"/>
      <c r="J49" s="2">
        <f t="shared" si="8"/>
        <v>0</v>
      </c>
    </row>
    <row r="50" spans="1:20" s="35" customFormat="1" ht="15" customHeight="1" x14ac:dyDescent="0.25">
      <c r="A50" s="56">
        <f t="shared" si="7"/>
        <v>10</v>
      </c>
      <c r="B50" s="57" t="s">
        <v>21</v>
      </c>
      <c r="C50" s="57"/>
      <c r="D50" s="106" t="s">
        <v>7</v>
      </c>
      <c r="E50" s="61"/>
      <c r="F50" s="46">
        <v>0</v>
      </c>
      <c r="G50" s="19"/>
      <c r="H50" s="60"/>
      <c r="I50" s="20"/>
      <c r="J50" s="2">
        <f t="shared" si="8"/>
        <v>0</v>
      </c>
    </row>
    <row r="51" spans="1:20" s="35" customFormat="1" ht="15" customHeight="1" x14ac:dyDescent="0.25">
      <c r="A51" s="56">
        <f t="shared" si="7"/>
        <v>11</v>
      </c>
      <c r="B51" s="57" t="s">
        <v>80</v>
      </c>
      <c r="C51" s="57"/>
      <c r="D51" s="106" t="s">
        <v>7</v>
      </c>
      <c r="E51" s="61"/>
      <c r="F51" s="46">
        <v>60</v>
      </c>
      <c r="G51" s="19"/>
      <c r="H51" s="60"/>
      <c r="I51" s="20"/>
      <c r="J51" s="2">
        <f t="shared" si="8"/>
        <v>0</v>
      </c>
    </row>
    <row r="52" spans="1:20" s="35" customFormat="1" ht="15" customHeight="1" x14ac:dyDescent="0.25">
      <c r="A52" s="56">
        <f t="shared" si="7"/>
        <v>12</v>
      </c>
      <c r="B52" s="57" t="s">
        <v>81</v>
      </c>
      <c r="C52" s="57"/>
      <c r="D52" s="106" t="s">
        <v>7</v>
      </c>
      <c r="E52" s="61"/>
      <c r="F52" s="46">
        <v>10</v>
      </c>
      <c r="G52" s="19"/>
      <c r="H52" s="60"/>
      <c r="I52" s="20"/>
      <c r="J52" s="2">
        <f t="shared" si="8"/>
        <v>0</v>
      </c>
    </row>
    <row r="53" spans="1:20" s="35" customFormat="1" ht="15" customHeight="1" x14ac:dyDescent="0.25">
      <c r="A53" s="56">
        <f t="shared" si="7"/>
        <v>13</v>
      </c>
      <c r="B53" s="57" t="s">
        <v>82</v>
      </c>
      <c r="C53" s="57"/>
      <c r="D53" s="106" t="s">
        <v>7</v>
      </c>
      <c r="E53" s="61"/>
      <c r="F53" s="46">
        <v>26</v>
      </c>
      <c r="G53" s="19"/>
      <c r="H53" s="60"/>
      <c r="I53" s="20"/>
      <c r="J53" s="2">
        <f t="shared" si="8"/>
        <v>0</v>
      </c>
    </row>
    <row r="54" spans="1:20" s="35" customFormat="1" ht="15" customHeight="1" x14ac:dyDescent="0.25">
      <c r="A54" s="56">
        <f t="shared" si="7"/>
        <v>14</v>
      </c>
      <c r="B54" s="57" t="s">
        <v>83</v>
      </c>
      <c r="C54" s="57"/>
      <c r="D54" s="106" t="s">
        <v>7</v>
      </c>
      <c r="E54" s="64"/>
      <c r="F54" s="46">
        <v>11</v>
      </c>
      <c r="G54" s="19"/>
      <c r="H54" s="60"/>
      <c r="I54" s="20"/>
      <c r="J54" s="2">
        <f t="shared" si="8"/>
        <v>0</v>
      </c>
    </row>
    <row r="55" spans="1:20" s="35" customFormat="1" ht="15" customHeight="1" x14ac:dyDescent="0.25">
      <c r="A55" s="56">
        <f t="shared" si="7"/>
        <v>15</v>
      </c>
      <c r="B55" s="63" t="s">
        <v>23</v>
      </c>
      <c r="C55" s="63"/>
      <c r="D55" s="106" t="s">
        <v>17</v>
      </c>
      <c r="E55" s="61"/>
      <c r="F55" s="46">
        <v>4</v>
      </c>
      <c r="G55" s="19"/>
      <c r="H55" s="60"/>
      <c r="I55" s="20"/>
      <c r="J55" s="2">
        <f t="shared" si="8"/>
        <v>0</v>
      </c>
    </row>
    <row r="56" spans="1:20" s="35" customFormat="1" ht="15" customHeight="1" x14ac:dyDescent="0.25">
      <c r="A56" s="56">
        <f t="shared" si="7"/>
        <v>16</v>
      </c>
      <c r="B56" s="57" t="s">
        <v>24</v>
      </c>
      <c r="C56"/>
      <c r="D56" s="106" t="s">
        <v>7</v>
      </c>
      <c r="E56" s="61"/>
      <c r="F56" s="46">
        <v>1</v>
      </c>
      <c r="G56" s="19"/>
      <c r="H56" s="60"/>
      <c r="I56" s="20"/>
      <c r="J56" s="2">
        <f t="shared" si="8"/>
        <v>0</v>
      </c>
    </row>
    <row r="57" spans="1:20" s="35" customFormat="1" ht="15" customHeight="1" x14ac:dyDescent="0.25">
      <c r="A57" s="56">
        <f t="shared" si="7"/>
        <v>17</v>
      </c>
      <c r="B57" s="57" t="s">
        <v>52</v>
      </c>
      <c r="C57" s="57"/>
      <c r="D57" s="106" t="s">
        <v>7</v>
      </c>
      <c r="E57" s="61"/>
      <c r="F57" s="46">
        <v>1</v>
      </c>
      <c r="G57" s="19"/>
      <c r="H57" s="60"/>
      <c r="I57" s="20"/>
      <c r="J57" s="2">
        <f t="shared" si="8"/>
        <v>0</v>
      </c>
    </row>
    <row r="58" spans="1:20" s="35" customFormat="1" ht="15" customHeight="1" x14ac:dyDescent="0.25">
      <c r="A58" s="56">
        <f t="shared" si="7"/>
        <v>18</v>
      </c>
      <c r="B58" s="57" t="s">
        <v>95</v>
      </c>
      <c r="C58" s="57"/>
      <c r="D58" s="106" t="s">
        <v>60</v>
      </c>
      <c r="E58" s="61"/>
      <c r="F58" s="46">
        <v>1</v>
      </c>
      <c r="G58" s="19"/>
      <c r="H58" s="60"/>
      <c r="I58" s="20"/>
      <c r="J58" s="2">
        <f t="shared" si="8"/>
        <v>0</v>
      </c>
    </row>
    <row r="59" spans="1:20" s="35" customFormat="1" ht="15" customHeight="1" x14ac:dyDescent="0.25">
      <c r="A59" s="56">
        <f t="shared" si="7"/>
        <v>19</v>
      </c>
      <c r="B59" s="57" t="s">
        <v>53</v>
      </c>
      <c r="C59" s="57"/>
      <c r="D59" s="106" t="s">
        <v>7</v>
      </c>
      <c r="E59" s="61"/>
      <c r="F59" s="46">
        <v>107</v>
      </c>
      <c r="G59" s="19"/>
      <c r="H59" s="60"/>
      <c r="I59" s="20"/>
      <c r="J59" s="2">
        <f t="shared" si="8"/>
        <v>0</v>
      </c>
    </row>
    <row r="60" spans="1:20" s="35" customFormat="1" ht="15" customHeight="1" thickBot="1" x14ac:dyDescent="0.3">
      <c r="A60" s="65"/>
      <c r="B60" s="65"/>
      <c r="C60" s="65"/>
      <c r="D60" s="65"/>
      <c r="E60" s="65"/>
      <c r="F60" s="50"/>
      <c r="G60" s="65"/>
      <c r="H60" s="47"/>
      <c r="I60" s="47"/>
      <c r="J60" s="47"/>
    </row>
    <row r="61" spans="1:20" s="35" customFormat="1" ht="15" customHeight="1" thickBot="1" x14ac:dyDescent="0.3">
      <c r="A61" s="66"/>
      <c r="B61" s="47"/>
      <c r="C61" s="47"/>
      <c r="D61" s="67"/>
      <c r="E61" s="67"/>
      <c r="F61" s="27"/>
      <c r="G61" s="27"/>
      <c r="H61" s="28" t="s">
        <v>8</v>
      </c>
      <c r="I61" s="29"/>
      <c r="J61" s="30">
        <f>SUM(J41:J59)</f>
        <v>0</v>
      </c>
    </row>
    <row r="62" spans="1:20" s="35" customFormat="1" ht="15" customHeight="1" thickTop="1" x14ac:dyDescent="0.25">
      <c r="A62" s="66"/>
      <c r="B62" s="47"/>
      <c r="C62" s="47"/>
      <c r="D62" s="67"/>
      <c r="E62" s="67"/>
      <c r="F62" s="27"/>
      <c r="G62" s="27"/>
      <c r="H62" s="31"/>
      <c r="I62" s="32"/>
      <c r="J62" s="33"/>
      <c r="L62" s="11"/>
      <c r="M62" s="11"/>
      <c r="N62" s="11"/>
      <c r="O62" s="11"/>
      <c r="P62" s="11"/>
    </row>
    <row r="63" spans="1:20" s="35" customFormat="1" ht="15" customHeight="1" x14ac:dyDescent="0.25">
      <c r="A63" s="140" t="s">
        <v>14</v>
      </c>
      <c r="B63" s="140"/>
      <c r="C63" s="140"/>
      <c r="D63" s="140"/>
      <c r="E63" s="140"/>
      <c r="F63" s="140"/>
      <c r="G63" s="140"/>
      <c r="H63" s="140"/>
      <c r="I63" s="140"/>
      <c r="J63" s="140"/>
      <c r="L63" s="11"/>
      <c r="M63" s="11"/>
      <c r="N63" s="11"/>
      <c r="O63" s="11"/>
      <c r="P63" s="11"/>
      <c r="Q63" s="11"/>
      <c r="R63" s="11"/>
      <c r="S63" s="11"/>
      <c r="T63" s="11"/>
    </row>
    <row r="64" spans="1:20" s="35" customFormat="1" ht="15" customHeight="1" thickBot="1" x14ac:dyDescent="0.3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L64" s="11"/>
      <c r="M64" s="11"/>
      <c r="N64" s="11"/>
      <c r="O64" s="11"/>
      <c r="P64" s="11"/>
      <c r="Q64" s="11"/>
      <c r="R64" s="11"/>
      <c r="S64" s="11"/>
      <c r="T64" s="11"/>
    </row>
    <row r="65" spans="1:20" s="35" customFormat="1" ht="15" customHeight="1" thickBot="1" x14ac:dyDescent="0.3">
      <c r="A65" s="13" t="s">
        <v>0</v>
      </c>
      <c r="B65" s="137" t="s">
        <v>1</v>
      </c>
      <c r="C65" s="137"/>
      <c r="D65" s="13" t="s">
        <v>2</v>
      </c>
      <c r="E65" s="13"/>
      <c r="F65" s="13" t="s">
        <v>3</v>
      </c>
      <c r="G65" s="13"/>
      <c r="H65" s="14" t="s">
        <v>4</v>
      </c>
      <c r="I65" s="14"/>
      <c r="J65" s="14" t="s">
        <v>5</v>
      </c>
      <c r="L65" s="11"/>
      <c r="M65" s="11"/>
      <c r="N65" s="11"/>
      <c r="O65" s="11"/>
      <c r="P65" s="11"/>
      <c r="Q65" s="11"/>
      <c r="R65" s="11"/>
      <c r="S65" s="11"/>
      <c r="T65" s="11"/>
    </row>
    <row r="66" spans="1:20" s="35" customFormat="1" ht="15" customHeight="1" x14ac:dyDescent="0.25">
      <c r="A66" s="15">
        <v>1</v>
      </c>
      <c r="B66" s="42" t="s">
        <v>55</v>
      </c>
      <c r="C66" s="15"/>
      <c r="D66" s="68" t="s">
        <v>9</v>
      </c>
      <c r="E66" s="15"/>
      <c r="F66" s="46">
        <f>45100-F93-F102-F110-F123-F135-F147</f>
        <v>20236</v>
      </c>
      <c r="G66" s="15"/>
      <c r="H66" s="60"/>
      <c r="I66" s="20"/>
      <c r="J66" s="2">
        <f t="shared" ref="J66:J68" si="10">F66*H66</f>
        <v>0</v>
      </c>
      <c r="L66" s="11"/>
      <c r="M66" s="11"/>
      <c r="N66" s="11"/>
      <c r="O66" s="11"/>
      <c r="P66" s="11"/>
      <c r="Q66" s="11"/>
      <c r="R66" s="11"/>
      <c r="S66" s="11"/>
      <c r="T66" s="11"/>
    </row>
    <row r="67" spans="1:20" s="35" customFormat="1" ht="15" customHeight="1" x14ac:dyDescent="0.25">
      <c r="A67" s="15">
        <f>A66+1</f>
        <v>2</v>
      </c>
      <c r="B67" s="42" t="s">
        <v>56</v>
      </c>
      <c r="C67" s="15"/>
      <c r="D67" s="68" t="s">
        <v>9</v>
      </c>
      <c r="E67" s="15"/>
      <c r="F67" s="46">
        <f>37472-F136-F148</f>
        <v>33506</v>
      </c>
      <c r="G67" s="15"/>
      <c r="H67" s="60"/>
      <c r="I67" s="20"/>
      <c r="J67" s="2">
        <f t="shared" si="10"/>
        <v>0</v>
      </c>
      <c r="L67" s="11"/>
      <c r="M67" s="11"/>
      <c r="N67" s="11"/>
      <c r="O67" s="11"/>
      <c r="P67" s="11"/>
      <c r="Q67" s="11"/>
      <c r="R67" s="11"/>
      <c r="S67" s="11"/>
      <c r="T67" s="11"/>
    </row>
    <row r="68" spans="1:20" s="35" customFormat="1" ht="15" customHeight="1" x14ac:dyDescent="0.25">
      <c r="A68" s="15">
        <f t="shared" ref="A68:A84" si="11">A67+1</f>
        <v>3</v>
      </c>
      <c r="B68" s="42" t="s">
        <v>63</v>
      </c>
      <c r="C68" s="15"/>
      <c r="D68" s="68" t="s">
        <v>6</v>
      </c>
      <c r="E68" s="15"/>
      <c r="F68" s="46">
        <v>315</v>
      </c>
      <c r="G68" s="15"/>
      <c r="H68" s="60"/>
      <c r="I68" s="20"/>
      <c r="J68" s="2">
        <f t="shared" si="10"/>
        <v>0</v>
      </c>
      <c r="L68" s="11"/>
      <c r="M68" s="11"/>
      <c r="N68" s="11"/>
      <c r="O68" s="11"/>
      <c r="P68" s="11"/>
      <c r="Q68" s="11"/>
      <c r="R68" s="11"/>
      <c r="S68" s="11"/>
      <c r="T68" s="11"/>
    </row>
    <row r="69" spans="1:20" s="35" customFormat="1" ht="15" customHeight="1" x14ac:dyDescent="0.25">
      <c r="A69" s="15">
        <f t="shared" si="11"/>
        <v>4</v>
      </c>
      <c r="B69" s="69" t="s">
        <v>86</v>
      </c>
      <c r="C69" s="12"/>
      <c r="D69" s="70" t="s">
        <v>96</v>
      </c>
      <c r="E69" s="15"/>
      <c r="F69" s="46">
        <f>F70+F71</f>
        <v>33758</v>
      </c>
      <c r="G69" s="15"/>
      <c r="H69" s="60"/>
      <c r="I69" s="20"/>
      <c r="J69" s="2">
        <f t="shared" ref="J69" si="12">F69*H69</f>
        <v>0</v>
      </c>
      <c r="L69" s="11"/>
      <c r="M69" s="11"/>
      <c r="N69" s="11"/>
      <c r="O69" s="11"/>
      <c r="P69" s="11"/>
      <c r="Q69" s="11"/>
      <c r="R69" s="11"/>
      <c r="S69" s="11"/>
      <c r="T69" s="11"/>
    </row>
    <row r="70" spans="1:20" s="35" customFormat="1" ht="15" customHeight="1" x14ac:dyDescent="0.25">
      <c r="A70" s="15">
        <f t="shared" si="11"/>
        <v>5</v>
      </c>
      <c r="B70" s="69" t="s">
        <v>87</v>
      </c>
      <c r="C70" s="12"/>
      <c r="D70" s="70" t="s">
        <v>10</v>
      </c>
      <c r="E70" s="15"/>
      <c r="F70" s="46">
        <f>29280</f>
        <v>29280</v>
      </c>
      <c r="G70" s="71"/>
      <c r="H70" s="60"/>
      <c r="I70" s="20"/>
      <c r="J70" s="2">
        <f t="shared" ref="J70:J84" si="13">F70*H70</f>
        <v>0</v>
      </c>
      <c r="L70" s="11"/>
      <c r="M70" s="11"/>
      <c r="N70" s="11"/>
      <c r="O70" s="11"/>
      <c r="P70" s="11"/>
      <c r="Q70" s="11"/>
      <c r="R70" s="11"/>
      <c r="S70" s="11"/>
      <c r="T70" s="11"/>
    </row>
    <row r="71" spans="1:20" s="35" customFormat="1" ht="15" customHeight="1" x14ac:dyDescent="0.25">
      <c r="A71" s="15">
        <f t="shared" si="11"/>
        <v>6</v>
      </c>
      <c r="B71" s="69" t="s">
        <v>57</v>
      </c>
      <c r="C71" s="12"/>
      <c r="D71" s="70" t="s">
        <v>10</v>
      </c>
      <c r="E71" s="15"/>
      <c r="F71" s="46">
        <f>2619+1859</f>
        <v>4478</v>
      </c>
      <c r="G71" s="19"/>
      <c r="H71" s="60"/>
      <c r="I71" s="20"/>
      <c r="J71" s="2">
        <f t="shared" ref="J71" si="14">F71*H71</f>
        <v>0</v>
      </c>
      <c r="L71" s="11"/>
      <c r="M71" s="11"/>
      <c r="N71" s="11"/>
      <c r="O71" s="11"/>
      <c r="P71" s="11"/>
      <c r="Q71" s="11"/>
      <c r="R71" s="11"/>
      <c r="S71" s="11"/>
      <c r="T71" s="11"/>
    </row>
    <row r="72" spans="1:20" s="35" customFormat="1" ht="15" customHeight="1" x14ac:dyDescent="0.25">
      <c r="A72" s="15">
        <f t="shared" si="11"/>
        <v>7</v>
      </c>
      <c r="B72" s="69" t="s">
        <v>11</v>
      </c>
      <c r="C72" s="12"/>
      <c r="D72" s="70" t="s">
        <v>29</v>
      </c>
      <c r="E72" s="15"/>
      <c r="F72" s="46">
        <f>F76*0.2</f>
        <v>6073</v>
      </c>
      <c r="G72" s="19"/>
      <c r="H72" s="60"/>
      <c r="I72" s="20"/>
      <c r="J72" s="2">
        <f t="shared" si="13"/>
        <v>0</v>
      </c>
      <c r="L72" s="11"/>
      <c r="M72" s="11"/>
      <c r="N72" s="11"/>
      <c r="O72" s="11"/>
      <c r="P72" s="11"/>
      <c r="Q72" s="11"/>
      <c r="R72" s="11"/>
      <c r="S72" s="11"/>
      <c r="T72" s="11"/>
    </row>
    <row r="73" spans="1:20" s="35" customFormat="1" ht="15" customHeight="1" x14ac:dyDescent="0.25">
      <c r="A73" s="15">
        <f t="shared" si="11"/>
        <v>8</v>
      </c>
      <c r="B73" s="69" t="s">
        <v>12</v>
      </c>
      <c r="C73" s="12"/>
      <c r="D73" s="70" t="s">
        <v>29</v>
      </c>
      <c r="E73" s="15"/>
      <c r="F73" s="46">
        <f>F72/2</f>
        <v>3036.5</v>
      </c>
      <c r="G73" s="19"/>
      <c r="H73" s="60"/>
      <c r="I73" s="20"/>
      <c r="J73" s="2">
        <f t="shared" si="13"/>
        <v>0</v>
      </c>
      <c r="L73" s="11"/>
      <c r="M73" s="11"/>
      <c r="N73" s="11"/>
      <c r="O73" s="11"/>
      <c r="P73" s="11"/>
      <c r="Q73" s="11"/>
      <c r="R73" s="11"/>
      <c r="S73" s="11"/>
      <c r="T73" s="11"/>
    </row>
    <row r="74" spans="1:20" s="35" customFormat="1" ht="15" customHeight="1" x14ac:dyDescent="0.25">
      <c r="A74" s="15">
        <f t="shared" si="11"/>
        <v>9</v>
      </c>
      <c r="B74" s="69" t="s">
        <v>88</v>
      </c>
      <c r="C74" s="12"/>
      <c r="D74" s="70" t="s">
        <v>10</v>
      </c>
      <c r="E74" s="15"/>
      <c r="F74" s="46">
        <f>2273+1477</f>
        <v>3750</v>
      </c>
      <c r="G74" s="19"/>
      <c r="H74" s="60"/>
      <c r="I74" s="20"/>
      <c r="J74" s="2">
        <f t="shared" ref="J74:J76" si="15">F74*H74</f>
        <v>0</v>
      </c>
      <c r="L74" s="72"/>
      <c r="M74" s="11"/>
      <c r="N74" s="11"/>
      <c r="O74" s="11"/>
      <c r="P74" s="11"/>
      <c r="Q74" s="11"/>
      <c r="R74" s="11"/>
      <c r="S74" s="11"/>
      <c r="T74" s="11"/>
    </row>
    <row r="75" spans="1:20" s="35" customFormat="1" ht="15" customHeight="1" x14ac:dyDescent="0.25">
      <c r="A75" s="15">
        <f t="shared" si="11"/>
        <v>10</v>
      </c>
      <c r="B75" s="69" t="s">
        <v>89</v>
      </c>
      <c r="C75" s="12"/>
      <c r="D75" s="70" t="s">
        <v>10</v>
      </c>
      <c r="E75" s="15"/>
      <c r="F75" s="46">
        <v>85</v>
      </c>
      <c r="G75" s="19"/>
      <c r="H75" s="60"/>
      <c r="I75" s="20"/>
      <c r="J75" s="2">
        <f t="shared" ref="J75" si="16">F75*H75</f>
        <v>0</v>
      </c>
      <c r="L75" s="11"/>
      <c r="M75" s="11"/>
      <c r="N75" s="11"/>
      <c r="O75" s="11"/>
      <c r="P75" s="11"/>
      <c r="Q75" s="11"/>
      <c r="R75" s="11"/>
      <c r="S75" s="11"/>
      <c r="T75" s="11"/>
    </row>
    <row r="76" spans="1:20" s="35" customFormat="1" ht="15" customHeight="1" x14ac:dyDescent="0.25">
      <c r="A76" s="15">
        <f t="shared" si="11"/>
        <v>11</v>
      </c>
      <c r="B76" s="69" t="s">
        <v>58</v>
      </c>
      <c r="C76" s="12"/>
      <c r="D76" s="70" t="s">
        <v>10</v>
      </c>
      <c r="E76" s="15"/>
      <c r="F76" s="46">
        <f>26615+2273+1477</f>
        <v>30365</v>
      </c>
      <c r="G76" s="19"/>
      <c r="H76" s="60"/>
      <c r="I76" s="20"/>
      <c r="J76" s="2">
        <f t="shared" si="15"/>
        <v>0</v>
      </c>
      <c r="L76" s="11"/>
      <c r="M76" s="11"/>
      <c r="N76" s="11"/>
      <c r="O76" s="11"/>
      <c r="P76" s="11"/>
      <c r="Q76" s="11"/>
      <c r="R76" s="11"/>
      <c r="S76" s="11"/>
      <c r="T76" s="11"/>
    </row>
    <row r="77" spans="1:20" s="35" customFormat="1" ht="15" customHeight="1" x14ac:dyDescent="0.25">
      <c r="A77" s="15">
        <f t="shared" si="11"/>
        <v>12</v>
      </c>
      <c r="B77" s="69" t="s">
        <v>90</v>
      </c>
      <c r="C77" s="12"/>
      <c r="D77" s="70" t="s">
        <v>6</v>
      </c>
      <c r="E77" s="15"/>
      <c r="F77" s="46">
        <v>17220</v>
      </c>
      <c r="G77" s="19"/>
      <c r="H77" s="60"/>
      <c r="I77" s="20"/>
      <c r="J77" s="2">
        <f t="shared" ref="J77" si="17">F77*H77</f>
        <v>0</v>
      </c>
      <c r="K77" s="62"/>
      <c r="L77" s="11"/>
      <c r="M77" s="11"/>
      <c r="N77" s="11"/>
      <c r="O77" s="11"/>
      <c r="P77" s="11"/>
      <c r="Q77" s="11"/>
      <c r="R77" s="11"/>
      <c r="S77" s="11"/>
      <c r="T77" s="11"/>
    </row>
    <row r="78" spans="1:20" s="35" customFormat="1" ht="15" customHeight="1" x14ac:dyDescent="0.25">
      <c r="A78" s="15">
        <f t="shared" si="11"/>
        <v>13</v>
      </c>
      <c r="B78" s="69" t="s">
        <v>85</v>
      </c>
      <c r="C78" s="12"/>
      <c r="D78" s="70" t="s">
        <v>10</v>
      </c>
      <c r="E78" s="15"/>
      <c r="F78" s="46">
        <v>1830</v>
      </c>
      <c r="G78" s="19"/>
      <c r="H78" s="60"/>
      <c r="I78" s="20"/>
      <c r="J78" s="2">
        <f t="shared" ref="J78" si="18">F78*H78</f>
        <v>0</v>
      </c>
      <c r="K78" s="62"/>
      <c r="L78" s="11"/>
      <c r="M78" s="11"/>
      <c r="N78" s="11"/>
      <c r="O78" s="11"/>
      <c r="P78" s="11"/>
      <c r="Q78" s="11"/>
      <c r="R78" s="11"/>
      <c r="S78" s="11"/>
      <c r="T78" s="11"/>
    </row>
    <row r="79" spans="1:20" s="35" customFormat="1" ht="15" customHeight="1" x14ac:dyDescent="0.25">
      <c r="A79" s="15">
        <f t="shared" si="11"/>
        <v>14</v>
      </c>
      <c r="B79" s="69" t="s">
        <v>61</v>
      </c>
      <c r="C79" s="12"/>
      <c r="D79" s="70" t="s">
        <v>7</v>
      </c>
      <c r="E79" s="15"/>
      <c r="F79" s="46">
        <v>20</v>
      </c>
      <c r="G79" s="19"/>
      <c r="H79" s="60"/>
      <c r="I79" s="20"/>
      <c r="J79" s="2">
        <f t="shared" si="13"/>
        <v>0</v>
      </c>
      <c r="L79" s="11"/>
      <c r="M79" s="11"/>
      <c r="N79" s="11"/>
      <c r="O79" s="11"/>
      <c r="P79" s="11"/>
      <c r="Q79" s="11"/>
      <c r="R79" s="11"/>
      <c r="S79" s="11"/>
      <c r="T79" s="11"/>
    </row>
    <row r="80" spans="1:20" ht="15" customHeight="1" x14ac:dyDescent="0.2">
      <c r="A80" s="15">
        <f t="shared" si="11"/>
        <v>15</v>
      </c>
      <c r="B80" s="69" t="s">
        <v>27</v>
      </c>
      <c r="C80" s="12"/>
      <c r="D80" s="70" t="s">
        <v>7</v>
      </c>
      <c r="E80" s="15"/>
      <c r="F80" s="46">
        <v>8</v>
      </c>
      <c r="G80" s="19"/>
      <c r="H80" s="60"/>
      <c r="I80" s="20"/>
      <c r="J80" s="2">
        <f t="shared" si="13"/>
        <v>0</v>
      </c>
    </row>
    <row r="81" spans="1:10" ht="15" customHeight="1" x14ac:dyDescent="0.2">
      <c r="A81" s="15">
        <f t="shared" si="11"/>
        <v>16</v>
      </c>
      <c r="B81" s="69" t="s">
        <v>97</v>
      </c>
      <c r="C81" s="12"/>
      <c r="D81" s="70" t="s">
        <v>7</v>
      </c>
      <c r="E81" s="15"/>
      <c r="F81" s="46">
        <v>1</v>
      </c>
      <c r="G81" s="19"/>
      <c r="H81" s="60"/>
      <c r="I81" s="20"/>
      <c r="J81" s="2">
        <f t="shared" ref="J81" si="19">F81*H81</f>
        <v>0</v>
      </c>
    </row>
    <row r="82" spans="1:10" ht="15" customHeight="1" x14ac:dyDescent="0.2">
      <c r="A82" s="15">
        <f t="shared" si="11"/>
        <v>17</v>
      </c>
      <c r="B82" s="69" t="s">
        <v>99</v>
      </c>
      <c r="C82" s="12"/>
      <c r="D82" s="70" t="s">
        <v>7</v>
      </c>
      <c r="E82" s="15"/>
      <c r="F82" s="46">
        <v>2</v>
      </c>
      <c r="G82" s="19"/>
      <c r="H82" s="60"/>
      <c r="I82" s="20"/>
      <c r="J82" s="2">
        <f t="shared" si="13"/>
        <v>0</v>
      </c>
    </row>
    <row r="83" spans="1:10" ht="15" customHeight="1" x14ac:dyDescent="0.2">
      <c r="A83" s="15">
        <f t="shared" si="11"/>
        <v>18</v>
      </c>
      <c r="B83" s="69" t="s">
        <v>62</v>
      </c>
      <c r="C83" s="12"/>
      <c r="D83" s="70" t="s">
        <v>7</v>
      </c>
      <c r="E83" s="15"/>
      <c r="F83" s="46">
        <v>16</v>
      </c>
      <c r="G83" s="19"/>
      <c r="H83" s="60"/>
      <c r="I83" s="20"/>
      <c r="J83" s="2">
        <f t="shared" si="13"/>
        <v>0</v>
      </c>
    </row>
    <row r="84" spans="1:10" ht="15" customHeight="1" x14ac:dyDescent="0.2">
      <c r="A84" s="15">
        <f t="shared" si="11"/>
        <v>19</v>
      </c>
      <c r="B84" s="69" t="s">
        <v>28</v>
      </c>
      <c r="C84" s="12"/>
      <c r="D84" s="70" t="s">
        <v>7</v>
      </c>
      <c r="E84" s="15"/>
      <c r="F84" s="46">
        <v>15</v>
      </c>
      <c r="G84" s="19"/>
      <c r="H84" s="60"/>
      <c r="I84" s="20"/>
      <c r="J84" s="2">
        <f t="shared" si="13"/>
        <v>0</v>
      </c>
    </row>
    <row r="85" spans="1:10" ht="15" customHeight="1" thickBot="1" x14ac:dyDescent="0.25">
      <c r="A85" s="15"/>
      <c r="B85" s="73"/>
      <c r="C85" s="73"/>
      <c r="D85" s="73"/>
      <c r="E85" s="23"/>
      <c r="F85" s="24"/>
      <c r="G85" s="25"/>
      <c r="H85" s="5"/>
      <c r="I85" s="26"/>
      <c r="J85" s="3"/>
    </row>
    <row r="86" spans="1:10" ht="15" customHeight="1" thickBot="1" x14ac:dyDescent="0.3">
      <c r="A86" s="17"/>
      <c r="B86" s="12"/>
      <c r="C86" s="12"/>
      <c r="D86" s="17"/>
      <c r="E86" s="15"/>
      <c r="F86" s="27"/>
      <c r="G86" s="27"/>
      <c r="H86" s="31" t="s">
        <v>8</v>
      </c>
      <c r="I86" s="32"/>
      <c r="J86" s="74">
        <f>SUM(J66:J84)</f>
        <v>0</v>
      </c>
    </row>
    <row r="87" spans="1:10" ht="15" customHeight="1" thickTop="1" x14ac:dyDescent="0.25">
      <c r="A87" s="17"/>
      <c r="B87" s="12"/>
      <c r="C87" s="12"/>
      <c r="D87" s="17"/>
      <c r="E87" s="15"/>
      <c r="F87" s="27"/>
      <c r="G87" s="27"/>
      <c r="H87" s="31"/>
      <c r="I87" s="32"/>
      <c r="J87" s="33"/>
    </row>
    <row r="88" spans="1:10" ht="15" customHeight="1" x14ac:dyDescent="0.2">
      <c r="A88" s="52"/>
      <c r="B88" s="53"/>
      <c r="C88" s="43"/>
      <c r="D88" s="45"/>
      <c r="E88" s="45"/>
      <c r="F88" s="39"/>
      <c r="G88" s="39"/>
      <c r="H88" s="54"/>
      <c r="I88" s="54"/>
      <c r="J88" s="4"/>
    </row>
    <row r="89" spans="1:10" ht="15" customHeight="1" x14ac:dyDescent="0.2">
      <c r="A89" s="140" t="s">
        <v>16</v>
      </c>
      <c r="B89" s="140"/>
      <c r="C89" s="140"/>
      <c r="D89" s="140"/>
      <c r="E89" s="140"/>
      <c r="F89" s="140"/>
      <c r="G89" s="140"/>
      <c r="H89" s="140"/>
      <c r="I89" s="140"/>
      <c r="J89" s="140"/>
    </row>
    <row r="90" spans="1:10" ht="15" customHeight="1" thickBot="1" x14ac:dyDescent="0.25">
      <c r="A90" s="75"/>
      <c r="B90" s="76"/>
      <c r="C90" s="75"/>
      <c r="D90" s="77"/>
      <c r="E90" s="78"/>
      <c r="F90" s="79"/>
      <c r="G90" s="76"/>
      <c r="H90" s="80"/>
      <c r="I90" s="76"/>
      <c r="J90" s="76"/>
    </row>
    <row r="91" spans="1:10" ht="15" customHeight="1" thickBot="1" x14ac:dyDescent="0.3">
      <c r="A91" s="81"/>
      <c r="B91" s="136" t="s">
        <v>32</v>
      </c>
      <c r="C91" s="136"/>
      <c r="D91" s="83"/>
      <c r="E91" s="84"/>
      <c r="F91" s="85"/>
      <c r="G91" s="82"/>
      <c r="H91" s="6"/>
      <c r="I91" s="86"/>
      <c r="J91" s="6"/>
    </row>
    <row r="92" spans="1:10" ht="15" customHeight="1" thickBot="1" x14ac:dyDescent="0.25">
      <c r="A92" s="13" t="s">
        <v>0</v>
      </c>
      <c r="B92" s="137" t="s">
        <v>1</v>
      </c>
      <c r="C92" s="137"/>
      <c r="D92" s="13" t="s">
        <v>2</v>
      </c>
      <c r="E92" s="13"/>
      <c r="F92" s="13" t="s">
        <v>3</v>
      </c>
      <c r="G92" s="13"/>
      <c r="H92" s="14" t="s">
        <v>4</v>
      </c>
      <c r="I92" s="14"/>
      <c r="J92" s="14" t="s">
        <v>5</v>
      </c>
    </row>
    <row r="93" spans="1:10" ht="15" customHeight="1" x14ac:dyDescent="0.2">
      <c r="A93" s="87">
        <v>1</v>
      </c>
      <c r="B93" s="57" t="s">
        <v>54</v>
      </c>
      <c r="C93" s="88"/>
      <c r="D93" s="89" t="s">
        <v>9</v>
      </c>
      <c r="E93" s="87"/>
      <c r="F93" s="133">
        <v>10</v>
      </c>
      <c r="G93" s="90"/>
      <c r="H93" s="1"/>
      <c r="I93" s="91"/>
      <c r="J93" s="8">
        <f t="shared" ref="J93" si="20">F93*H93</f>
        <v>0</v>
      </c>
    </row>
    <row r="94" spans="1:10" ht="15" customHeight="1" x14ac:dyDescent="0.2">
      <c r="A94" s="87">
        <f>A93+1</f>
        <v>2</v>
      </c>
      <c r="B94" s="57" t="s">
        <v>34</v>
      </c>
      <c r="C94" s="88"/>
      <c r="D94" s="89" t="s">
        <v>9</v>
      </c>
      <c r="E94" s="87"/>
      <c r="F94" s="133">
        <v>7</v>
      </c>
      <c r="G94" s="90"/>
      <c r="H94" s="1"/>
      <c r="I94" s="91"/>
      <c r="J94" s="8">
        <f t="shared" ref="J94:J96" si="21">F94*H94</f>
        <v>0</v>
      </c>
    </row>
    <row r="95" spans="1:10" ht="15" customHeight="1" x14ac:dyDescent="0.2">
      <c r="A95" s="87">
        <f t="shared" ref="A95:A96" si="22">A94+1</f>
        <v>3</v>
      </c>
      <c r="B95" s="57" t="s">
        <v>33</v>
      </c>
      <c r="C95" s="88"/>
      <c r="D95" s="89" t="s">
        <v>10</v>
      </c>
      <c r="E95" s="87"/>
      <c r="F95" s="134">
        <v>40</v>
      </c>
      <c r="G95" s="90"/>
      <c r="H95" s="1"/>
      <c r="I95" s="91"/>
      <c r="J95" s="8">
        <f t="shared" si="21"/>
        <v>0</v>
      </c>
    </row>
    <row r="96" spans="1:10" ht="15" customHeight="1" x14ac:dyDescent="0.2">
      <c r="A96" s="87">
        <f t="shared" si="22"/>
        <v>4</v>
      </c>
      <c r="B96" s="57" t="s">
        <v>26</v>
      </c>
      <c r="C96" s="88"/>
      <c r="D96" s="89" t="s">
        <v>6</v>
      </c>
      <c r="E96" s="87"/>
      <c r="F96" s="133">
        <v>20</v>
      </c>
      <c r="G96" s="90"/>
      <c r="H96" s="1"/>
      <c r="I96" s="91"/>
      <c r="J96" s="8">
        <f t="shared" si="21"/>
        <v>0</v>
      </c>
    </row>
    <row r="97" spans="1:10" ht="15" customHeight="1" thickBot="1" x14ac:dyDescent="0.3">
      <c r="A97" s="93"/>
      <c r="B97" s="135"/>
      <c r="C97" s="135"/>
      <c r="D97" s="95"/>
      <c r="E97" s="96"/>
      <c r="F97" s="97"/>
      <c r="G97" s="94"/>
      <c r="H97" s="7"/>
      <c r="I97" s="98"/>
      <c r="J97" s="7"/>
    </row>
    <row r="98" spans="1:10" ht="15" customHeight="1" thickBot="1" x14ac:dyDescent="0.25">
      <c r="A98" s="99"/>
      <c r="B98" s="100"/>
      <c r="C98" s="101"/>
      <c r="D98" s="102"/>
      <c r="E98" s="101"/>
      <c r="F98" s="103"/>
      <c r="G98" s="104"/>
      <c r="H98" s="31" t="s">
        <v>8</v>
      </c>
      <c r="I98" s="105"/>
      <c r="J98" s="74">
        <f>SUM(J93:J96)</f>
        <v>0</v>
      </c>
    </row>
    <row r="99" spans="1:10" ht="15" customHeight="1" thickTop="1" thickBot="1" x14ac:dyDescent="0.3">
      <c r="A99" s="106"/>
      <c r="B99" s="145"/>
      <c r="C99" s="145"/>
      <c r="D99" s="58"/>
      <c r="E99" s="107"/>
      <c r="F99" s="59"/>
      <c r="G99" s="90"/>
      <c r="H99" s="9"/>
      <c r="I99" s="108"/>
      <c r="J99" s="9"/>
    </row>
    <row r="100" spans="1:10" ht="15" customHeight="1" thickBot="1" x14ac:dyDescent="0.3">
      <c r="A100" s="81"/>
      <c r="B100" s="136" t="s">
        <v>64</v>
      </c>
      <c r="C100" s="136"/>
      <c r="D100" s="83"/>
      <c r="E100" s="84"/>
      <c r="F100" s="85"/>
      <c r="G100" s="82"/>
      <c r="H100" s="6"/>
      <c r="I100" s="86"/>
      <c r="J100" s="6"/>
    </row>
    <row r="101" spans="1:10" ht="15" customHeight="1" thickBot="1" x14ac:dyDescent="0.25">
      <c r="A101" s="13" t="s">
        <v>0</v>
      </c>
      <c r="B101" s="137" t="s">
        <v>1</v>
      </c>
      <c r="C101" s="137"/>
      <c r="D101" s="13" t="s">
        <v>2</v>
      </c>
      <c r="E101" s="13"/>
      <c r="F101" s="13" t="s">
        <v>3</v>
      </c>
      <c r="G101" s="13"/>
      <c r="H101" s="14" t="s">
        <v>4</v>
      </c>
      <c r="I101" s="14"/>
      <c r="J101" s="14" t="s">
        <v>5</v>
      </c>
    </row>
    <row r="102" spans="1:10" ht="15" customHeight="1" x14ac:dyDescent="0.2">
      <c r="A102" s="87">
        <v>1</v>
      </c>
      <c r="B102" s="57" t="s">
        <v>54</v>
      </c>
      <c r="C102" s="88"/>
      <c r="D102" s="89" t="s">
        <v>9</v>
      </c>
      <c r="E102" s="87"/>
      <c r="F102" s="133">
        <v>10</v>
      </c>
      <c r="G102" s="90"/>
      <c r="H102" s="1"/>
      <c r="I102" s="91"/>
      <c r="J102" s="8">
        <f t="shared" ref="J102:J105" si="23">F102*H102</f>
        <v>0</v>
      </c>
    </row>
    <row r="103" spans="1:10" ht="15" customHeight="1" x14ac:dyDescent="0.2">
      <c r="A103" s="87">
        <f>A102+1</f>
        <v>2</v>
      </c>
      <c r="B103" s="57" t="s">
        <v>34</v>
      </c>
      <c r="C103" s="88"/>
      <c r="D103" s="89" t="s">
        <v>9</v>
      </c>
      <c r="E103" s="87"/>
      <c r="F103" s="133">
        <v>7</v>
      </c>
      <c r="G103" s="90"/>
      <c r="H103" s="1"/>
      <c r="I103" s="91"/>
      <c r="J103" s="8">
        <f t="shared" si="23"/>
        <v>0</v>
      </c>
    </row>
    <row r="104" spans="1:10" ht="15" customHeight="1" x14ac:dyDescent="0.2">
      <c r="A104" s="87">
        <f t="shared" ref="A104:A105" si="24">A103+1</f>
        <v>3</v>
      </c>
      <c r="B104" s="57" t="s">
        <v>33</v>
      </c>
      <c r="C104" s="88"/>
      <c r="D104" s="89" t="s">
        <v>10</v>
      </c>
      <c r="E104" s="87"/>
      <c r="F104" s="134">
        <v>60</v>
      </c>
      <c r="G104" s="90"/>
      <c r="H104" s="1"/>
      <c r="I104" s="91"/>
      <c r="J104" s="8">
        <f t="shared" si="23"/>
        <v>0</v>
      </c>
    </row>
    <row r="105" spans="1:10" ht="15" customHeight="1" x14ac:dyDescent="0.2">
      <c r="A105" s="87">
        <f t="shared" si="24"/>
        <v>4</v>
      </c>
      <c r="B105" s="57" t="s">
        <v>26</v>
      </c>
      <c r="C105" s="88"/>
      <c r="D105" s="89" t="s">
        <v>6</v>
      </c>
      <c r="E105" s="87"/>
      <c r="F105" s="133">
        <v>20</v>
      </c>
      <c r="G105" s="90"/>
      <c r="H105" s="1"/>
      <c r="I105" s="91"/>
      <c r="J105" s="8">
        <f t="shared" si="23"/>
        <v>0</v>
      </c>
    </row>
    <row r="106" spans="1:10" ht="15" customHeight="1" thickBot="1" x14ac:dyDescent="0.3">
      <c r="A106" s="93"/>
      <c r="B106" s="135"/>
      <c r="C106" s="135"/>
      <c r="D106" s="95"/>
      <c r="E106" s="96"/>
      <c r="F106" s="97"/>
      <c r="G106" s="94"/>
      <c r="H106" s="7"/>
      <c r="I106" s="98"/>
      <c r="J106" s="7"/>
    </row>
    <row r="107" spans="1:10" ht="15" customHeight="1" thickBot="1" x14ac:dyDescent="0.25">
      <c r="A107" s="99"/>
      <c r="B107" s="100"/>
      <c r="C107" s="101"/>
      <c r="D107" s="102"/>
      <c r="E107" s="101"/>
      <c r="F107" s="103"/>
      <c r="G107" s="104"/>
      <c r="H107" s="31" t="s">
        <v>8</v>
      </c>
      <c r="I107" s="105"/>
      <c r="J107" s="74">
        <f>SUM(J102:J105)</f>
        <v>0</v>
      </c>
    </row>
    <row r="108" spans="1:10" ht="15" customHeight="1" thickTop="1" thickBot="1" x14ac:dyDescent="0.3">
      <c r="A108" s="81"/>
      <c r="B108" s="136" t="s">
        <v>91</v>
      </c>
      <c r="C108" s="136"/>
      <c r="D108" s="83"/>
      <c r="E108" s="84"/>
      <c r="F108" s="85"/>
      <c r="G108" s="82"/>
      <c r="H108" s="6"/>
      <c r="I108" s="86"/>
      <c r="J108" s="6"/>
    </row>
    <row r="109" spans="1:10" ht="15" customHeight="1" thickBot="1" x14ac:dyDescent="0.25">
      <c r="A109" s="13" t="s">
        <v>0</v>
      </c>
      <c r="B109" s="137" t="s">
        <v>1</v>
      </c>
      <c r="C109" s="137"/>
      <c r="D109" s="13" t="s">
        <v>2</v>
      </c>
      <c r="E109" s="13"/>
      <c r="F109" s="13" t="s">
        <v>3</v>
      </c>
      <c r="G109" s="13"/>
      <c r="H109" s="14" t="s">
        <v>4</v>
      </c>
      <c r="I109" s="14"/>
      <c r="J109" s="14" t="s">
        <v>5</v>
      </c>
    </row>
    <row r="110" spans="1:10" ht="15" customHeight="1" x14ac:dyDescent="0.2">
      <c r="A110" s="87">
        <v>1</v>
      </c>
      <c r="B110" s="57" t="s">
        <v>54</v>
      </c>
      <c r="C110" s="88"/>
      <c r="D110" s="89" t="s">
        <v>9</v>
      </c>
      <c r="E110" s="87"/>
      <c r="F110" s="133">
        <v>477</v>
      </c>
      <c r="G110" s="90"/>
      <c r="H110" s="1"/>
      <c r="I110" s="91"/>
      <c r="J110" s="8">
        <f t="shared" ref="J110:J117" si="25">F110*H110</f>
        <v>0</v>
      </c>
    </row>
    <row r="111" spans="1:10" ht="15" customHeight="1" x14ac:dyDescent="0.2">
      <c r="A111" s="87">
        <f>A110+1</f>
        <v>2</v>
      </c>
      <c r="B111" s="57" t="s">
        <v>33</v>
      </c>
      <c r="C111" s="88"/>
      <c r="D111" s="89" t="s">
        <v>10</v>
      </c>
      <c r="E111" s="87"/>
      <c r="F111" s="133">
        <v>805</v>
      </c>
      <c r="G111" s="90"/>
      <c r="H111" s="1"/>
      <c r="I111" s="91"/>
      <c r="J111" s="8">
        <f t="shared" si="25"/>
        <v>0</v>
      </c>
    </row>
    <row r="112" spans="1:10" ht="15" customHeight="1" x14ac:dyDescent="0.2">
      <c r="A112" s="87">
        <f t="shared" ref="A112:A117" si="26">A111+1</f>
        <v>3</v>
      </c>
      <c r="B112" s="57" t="s">
        <v>100</v>
      </c>
      <c r="C112" s="88"/>
      <c r="D112" s="89" t="s">
        <v>7</v>
      </c>
      <c r="E112" s="87"/>
      <c r="F112" s="134">
        <v>3</v>
      </c>
      <c r="G112" s="90"/>
      <c r="H112" s="1"/>
      <c r="I112" s="91"/>
      <c r="J112" s="8">
        <f t="shared" si="25"/>
        <v>0</v>
      </c>
    </row>
    <row r="113" spans="1:16" ht="15" customHeight="1" x14ac:dyDescent="0.2">
      <c r="A113" s="87">
        <f t="shared" si="26"/>
        <v>4</v>
      </c>
      <c r="B113" s="57" t="s">
        <v>101</v>
      </c>
      <c r="C113" s="88"/>
      <c r="D113" s="89" t="s">
        <v>7</v>
      </c>
      <c r="E113" s="87"/>
      <c r="F113" s="134">
        <v>1</v>
      </c>
      <c r="G113" s="90"/>
      <c r="H113" s="1"/>
      <c r="I113" s="91"/>
      <c r="J113" s="8">
        <f t="shared" si="25"/>
        <v>0</v>
      </c>
    </row>
    <row r="114" spans="1:16" ht="15" customHeight="1" x14ac:dyDescent="0.2">
      <c r="A114" s="87">
        <f t="shared" si="26"/>
        <v>5</v>
      </c>
      <c r="B114" s="57" t="s">
        <v>102</v>
      </c>
      <c r="C114" s="88"/>
      <c r="D114" s="89" t="s">
        <v>6</v>
      </c>
      <c r="E114" s="87"/>
      <c r="F114" s="134">
        <v>728.5</v>
      </c>
      <c r="G114" s="90"/>
      <c r="H114" s="1"/>
      <c r="I114" s="91"/>
      <c r="J114" s="8">
        <f t="shared" si="25"/>
        <v>0</v>
      </c>
    </row>
    <row r="115" spans="1:16" ht="15" customHeight="1" x14ac:dyDescent="0.2">
      <c r="A115" s="87">
        <f t="shared" si="26"/>
        <v>6</v>
      </c>
      <c r="B115" s="57" t="s">
        <v>103</v>
      </c>
      <c r="C115" s="88"/>
      <c r="D115" s="89" t="s">
        <v>9</v>
      </c>
      <c r="E115" s="87"/>
      <c r="F115" s="134">
        <v>10</v>
      </c>
      <c r="G115" s="90"/>
      <c r="H115" s="1"/>
      <c r="I115" s="91"/>
      <c r="J115" s="8">
        <f t="shared" si="25"/>
        <v>0</v>
      </c>
    </row>
    <row r="116" spans="1:16" ht="15" customHeight="1" x14ac:dyDescent="0.2">
      <c r="A116" s="87">
        <f t="shared" si="26"/>
        <v>7</v>
      </c>
      <c r="B116" s="57" t="s">
        <v>26</v>
      </c>
      <c r="C116" s="88"/>
      <c r="D116" s="89" t="s">
        <v>6</v>
      </c>
      <c r="E116" s="87"/>
      <c r="F116" s="133">
        <v>53</v>
      </c>
      <c r="G116" s="90"/>
      <c r="H116" s="1"/>
      <c r="I116" s="91"/>
      <c r="J116" s="8">
        <f t="shared" si="25"/>
        <v>0</v>
      </c>
    </row>
    <row r="117" spans="1:16" ht="15" customHeight="1" x14ac:dyDescent="0.2">
      <c r="A117" s="87">
        <f t="shared" si="26"/>
        <v>8</v>
      </c>
      <c r="B117" s="57" t="s">
        <v>65</v>
      </c>
      <c r="C117" s="88"/>
      <c r="D117" s="89" t="s">
        <v>10</v>
      </c>
      <c r="E117" s="87"/>
      <c r="F117" s="134">
        <v>1640</v>
      </c>
      <c r="G117" s="90"/>
      <c r="H117" s="1"/>
      <c r="I117" s="91"/>
      <c r="J117" s="8">
        <f t="shared" si="25"/>
        <v>0</v>
      </c>
    </row>
    <row r="118" spans="1:16" ht="15" customHeight="1" thickBot="1" x14ac:dyDescent="0.3">
      <c r="A118" s="93"/>
      <c r="B118" s="135"/>
      <c r="C118" s="135"/>
      <c r="D118" s="95"/>
      <c r="E118" s="96"/>
      <c r="F118" s="97"/>
      <c r="G118" s="94"/>
      <c r="H118" s="7"/>
      <c r="I118" s="98"/>
      <c r="J118" s="7"/>
    </row>
    <row r="119" spans="1:16" ht="15" customHeight="1" thickBot="1" x14ac:dyDescent="0.25">
      <c r="A119" s="99"/>
      <c r="B119" s="100"/>
      <c r="C119" s="101"/>
      <c r="D119" s="102"/>
      <c r="E119" s="101"/>
      <c r="F119" s="103"/>
      <c r="G119" s="104"/>
      <c r="H119" s="31" t="s">
        <v>8</v>
      </c>
      <c r="I119" s="105"/>
      <c r="J119" s="74">
        <f>SUM(J110:J117)</f>
        <v>0</v>
      </c>
    </row>
    <row r="120" spans="1:16" ht="15" customHeight="1" thickTop="1" thickBot="1" x14ac:dyDescent="0.25">
      <c r="A120" s="52"/>
      <c r="B120" s="53"/>
      <c r="C120" s="43"/>
      <c r="D120" s="45"/>
      <c r="E120" s="45"/>
      <c r="F120" s="39"/>
      <c r="G120" s="39"/>
      <c r="H120" s="54"/>
      <c r="I120" s="54"/>
      <c r="J120" s="4"/>
    </row>
    <row r="121" spans="1:16" ht="15" customHeight="1" thickBot="1" x14ac:dyDescent="0.3">
      <c r="A121" s="81"/>
      <c r="B121" s="136" t="s">
        <v>92</v>
      </c>
      <c r="C121" s="136"/>
      <c r="D121" s="83"/>
      <c r="E121" s="84"/>
      <c r="F121" s="85"/>
      <c r="G121" s="82"/>
      <c r="H121" s="6"/>
      <c r="I121" s="86"/>
      <c r="J121" s="6"/>
    </row>
    <row r="122" spans="1:16" ht="15" customHeight="1" thickBot="1" x14ac:dyDescent="0.25">
      <c r="A122" s="13" t="s">
        <v>0</v>
      </c>
      <c r="B122" s="137" t="s">
        <v>1</v>
      </c>
      <c r="C122" s="137"/>
      <c r="D122" s="13" t="s">
        <v>2</v>
      </c>
      <c r="E122" s="13"/>
      <c r="F122" s="13" t="s">
        <v>3</v>
      </c>
      <c r="G122" s="13"/>
      <c r="H122" s="14" t="s">
        <v>4</v>
      </c>
      <c r="I122" s="14"/>
      <c r="J122" s="14" t="s">
        <v>5</v>
      </c>
    </row>
    <row r="123" spans="1:16" ht="15" customHeight="1" x14ac:dyDescent="0.2">
      <c r="A123" s="87">
        <v>1</v>
      </c>
      <c r="B123" s="57" t="s">
        <v>54</v>
      </c>
      <c r="C123" s="88"/>
      <c r="D123" s="89" t="s">
        <v>9</v>
      </c>
      <c r="E123" s="87"/>
      <c r="F123" s="133">
        <v>3340</v>
      </c>
      <c r="G123" s="90"/>
      <c r="H123" s="1"/>
      <c r="I123" s="91"/>
      <c r="J123" s="8">
        <f t="shared" ref="J123:J129" si="27">F123*H123</f>
        <v>0</v>
      </c>
    </row>
    <row r="124" spans="1:16" ht="15" customHeight="1" x14ac:dyDescent="0.2">
      <c r="A124" s="87">
        <f>A123+1</f>
        <v>2</v>
      </c>
      <c r="B124" s="57" t="s">
        <v>33</v>
      </c>
      <c r="C124" s="88"/>
      <c r="D124" s="89" t="s">
        <v>10</v>
      </c>
      <c r="E124" s="87"/>
      <c r="F124" s="133">
        <v>850</v>
      </c>
      <c r="G124" s="90"/>
      <c r="H124" s="1"/>
      <c r="I124" s="91"/>
      <c r="J124" s="8">
        <f t="shared" si="27"/>
        <v>0</v>
      </c>
    </row>
    <row r="125" spans="1:16" ht="15" customHeight="1" x14ac:dyDescent="0.2">
      <c r="A125" s="87">
        <f t="shared" ref="A125:A129" si="28">A124+1</f>
        <v>3</v>
      </c>
      <c r="B125" s="57" t="s">
        <v>104</v>
      </c>
      <c r="C125" s="88"/>
      <c r="D125" s="89" t="s">
        <v>6</v>
      </c>
      <c r="E125" s="87"/>
      <c r="F125" s="134">
        <v>145</v>
      </c>
      <c r="G125" s="90"/>
      <c r="H125" s="1"/>
      <c r="I125" s="91"/>
      <c r="J125" s="8">
        <f t="shared" si="27"/>
        <v>0</v>
      </c>
    </row>
    <row r="126" spans="1:16" ht="15" customHeight="1" x14ac:dyDescent="0.2">
      <c r="A126" s="87">
        <f t="shared" si="28"/>
        <v>4</v>
      </c>
      <c r="B126" s="57" t="s">
        <v>103</v>
      </c>
      <c r="C126" s="88"/>
      <c r="D126" s="89" t="s">
        <v>9</v>
      </c>
      <c r="E126" s="87"/>
      <c r="F126" s="134">
        <v>20</v>
      </c>
      <c r="G126" s="90"/>
      <c r="H126" s="1"/>
      <c r="I126" s="91"/>
      <c r="J126" s="8">
        <f t="shared" si="27"/>
        <v>0</v>
      </c>
    </row>
    <row r="127" spans="1:16" ht="15" customHeight="1" x14ac:dyDescent="0.2">
      <c r="A127" s="87">
        <f t="shared" si="28"/>
        <v>5</v>
      </c>
      <c r="B127" s="57" t="s">
        <v>105</v>
      </c>
      <c r="C127" s="88"/>
      <c r="D127" s="89" t="s">
        <v>7</v>
      </c>
      <c r="E127" s="87"/>
      <c r="F127" s="134">
        <v>2</v>
      </c>
      <c r="G127" s="90"/>
      <c r="H127" s="1"/>
      <c r="I127" s="91"/>
      <c r="J127" s="8">
        <f t="shared" si="27"/>
        <v>0</v>
      </c>
    </row>
    <row r="128" spans="1:16" ht="15" customHeight="1" x14ac:dyDescent="0.25">
      <c r="A128" s="87">
        <f t="shared" si="28"/>
        <v>6</v>
      </c>
      <c r="B128" s="57" t="s">
        <v>26</v>
      </c>
      <c r="C128" s="88"/>
      <c r="D128" s="89" t="s">
        <v>6</v>
      </c>
      <c r="E128" s="87"/>
      <c r="F128" s="133">
        <v>108</v>
      </c>
      <c r="G128" s="90"/>
      <c r="H128" s="1"/>
      <c r="I128" s="91"/>
      <c r="J128" s="8">
        <f t="shared" si="27"/>
        <v>0</v>
      </c>
      <c r="L128" s="35"/>
      <c r="M128" s="35"/>
      <c r="N128" s="35"/>
      <c r="O128" s="35"/>
      <c r="P128" s="35"/>
    </row>
    <row r="129" spans="1:20" ht="15" customHeight="1" x14ac:dyDescent="0.25">
      <c r="A129" s="87">
        <f t="shared" si="28"/>
        <v>7</v>
      </c>
      <c r="B129" s="57" t="s">
        <v>65</v>
      </c>
      <c r="C129" s="88"/>
      <c r="D129" s="89" t="s">
        <v>10</v>
      </c>
      <c r="E129" s="87"/>
      <c r="F129" s="134">
        <v>12000</v>
      </c>
      <c r="G129" s="90"/>
      <c r="H129" s="1"/>
      <c r="I129" s="91"/>
      <c r="J129" s="8">
        <f t="shared" si="27"/>
        <v>0</v>
      </c>
      <c r="L129" s="35"/>
      <c r="M129" s="35"/>
      <c r="N129" s="35"/>
      <c r="O129" s="35"/>
      <c r="P129" s="35"/>
      <c r="Q129" s="35"/>
      <c r="R129" s="35"/>
      <c r="S129" s="35"/>
      <c r="T129" s="35"/>
    </row>
    <row r="130" spans="1:20" ht="15" customHeight="1" thickBot="1" x14ac:dyDescent="0.3">
      <c r="A130" s="93"/>
      <c r="B130" s="135"/>
      <c r="C130" s="135"/>
      <c r="D130" s="95"/>
      <c r="E130" s="96"/>
      <c r="F130" s="97"/>
      <c r="G130" s="94"/>
      <c r="H130" s="7"/>
      <c r="I130" s="98"/>
      <c r="J130" s="7"/>
    </row>
    <row r="131" spans="1:20" ht="15" customHeight="1" thickBot="1" x14ac:dyDescent="0.25">
      <c r="A131" s="99"/>
      <c r="B131" s="100"/>
      <c r="C131" s="101"/>
      <c r="D131" s="102"/>
      <c r="E131" s="101"/>
      <c r="F131" s="103"/>
      <c r="G131" s="104"/>
      <c r="H131" s="31" t="s">
        <v>8</v>
      </c>
      <c r="I131" s="105"/>
      <c r="J131" s="74">
        <f>SUM(J123:J129)</f>
        <v>0</v>
      </c>
    </row>
    <row r="132" spans="1:20" ht="15" customHeight="1" thickTop="1" thickBot="1" x14ac:dyDescent="0.25">
      <c r="A132" s="52"/>
      <c r="B132" s="53"/>
      <c r="C132" s="43"/>
      <c r="D132" s="45"/>
      <c r="E132" s="45"/>
      <c r="F132" s="39"/>
      <c r="G132" s="39"/>
      <c r="H132" s="54"/>
      <c r="I132" s="54"/>
      <c r="J132" s="4"/>
    </row>
    <row r="133" spans="1:20" ht="15" customHeight="1" thickBot="1" x14ac:dyDescent="0.3">
      <c r="A133" s="81"/>
      <c r="B133" s="136" t="s">
        <v>93</v>
      </c>
      <c r="C133" s="136"/>
      <c r="D133" s="83"/>
      <c r="E133" s="84"/>
      <c r="F133" s="85"/>
      <c r="G133" s="82"/>
      <c r="H133" s="6"/>
      <c r="I133" s="86"/>
      <c r="J133" s="6"/>
    </row>
    <row r="134" spans="1:20" ht="15" customHeight="1" thickBot="1" x14ac:dyDescent="0.25">
      <c r="A134" s="13" t="s">
        <v>0</v>
      </c>
      <c r="B134" s="137" t="s">
        <v>1</v>
      </c>
      <c r="C134" s="137"/>
      <c r="D134" s="13" t="s">
        <v>2</v>
      </c>
      <c r="E134" s="13"/>
      <c r="F134" s="13" t="s">
        <v>3</v>
      </c>
      <c r="G134" s="13"/>
      <c r="H134" s="14" t="s">
        <v>4</v>
      </c>
      <c r="I134" s="14"/>
      <c r="J134" s="14" t="s">
        <v>5</v>
      </c>
    </row>
    <row r="135" spans="1:20" ht="15" customHeight="1" x14ac:dyDescent="0.2">
      <c r="A135" s="87">
        <v>1</v>
      </c>
      <c r="B135" s="57" t="s">
        <v>110</v>
      </c>
      <c r="C135" s="88"/>
      <c r="D135" s="89" t="s">
        <v>9</v>
      </c>
      <c r="E135" s="87"/>
      <c r="F135" s="133">
        <v>6200</v>
      </c>
      <c r="G135" s="90"/>
      <c r="H135" s="1"/>
      <c r="I135" s="91"/>
      <c r="J135" s="8">
        <f t="shared" ref="J135:J141" si="29">F135*H135</f>
        <v>0</v>
      </c>
    </row>
    <row r="136" spans="1:20" ht="15" customHeight="1" x14ac:dyDescent="0.2">
      <c r="A136" s="87">
        <f>1+A135</f>
        <v>2</v>
      </c>
      <c r="B136" s="57" t="s">
        <v>111</v>
      </c>
      <c r="C136" s="88"/>
      <c r="D136" s="89" t="s">
        <v>9</v>
      </c>
      <c r="E136" s="87"/>
      <c r="F136" s="133">
        <v>100</v>
      </c>
      <c r="G136" s="90"/>
      <c r="H136" s="1"/>
      <c r="I136" s="91"/>
      <c r="J136" s="8">
        <f t="shared" si="29"/>
        <v>0</v>
      </c>
    </row>
    <row r="137" spans="1:20" ht="15" customHeight="1" x14ac:dyDescent="0.2">
      <c r="A137" s="87">
        <f t="shared" ref="A137:A141" si="30">1+A136</f>
        <v>3</v>
      </c>
      <c r="B137" s="57" t="s">
        <v>106</v>
      </c>
      <c r="C137" s="88"/>
      <c r="D137" s="89" t="s">
        <v>6</v>
      </c>
      <c r="E137" s="87"/>
      <c r="F137" s="133">
        <v>208</v>
      </c>
      <c r="G137" s="90"/>
      <c r="H137" s="1"/>
      <c r="I137" s="91"/>
      <c r="J137" s="8">
        <f t="shared" si="29"/>
        <v>0</v>
      </c>
    </row>
    <row r="138" spans="1:20" ht="15" customHeight="1" x14ac:dyDescent="0.2">
      <c r="A138" s="87">
        <f t="shared" si="30"/>
        <v>4</v>
      </c>
      <c r="B138" s="57" t="s">
        <v>107</v>
      </c>
      <c r="C138" s="88"/>
      <c r="D138" s="89" t="s">
        <v>10</v>
      </c>
      <c r="E138" s="87"/>
      <c r="F138" s="133">
        <v>46</v>
      </c>
      <c r="G138" s="90"/>
      <c r="H138" s="1"/>
      <c r="I138" s="91"/>
      <c r="J138" s="8">
        <f t="shared" si="29"/>
        <v>0</v>
      </c>
    </row>
    <row r="139" spans="1:20" ht="15" customHeight="1" x14ac:dyDescent="0.2">
      <c r="A139" s="87">
        <f t="shared" si="30"/>
        <v>5</v>
      </c>
      <c r="B139" s="57" t="s">
        <v>112</v>
      </c>
      <c r="C139" s="88"/>
      <c r="D139" s="89" t="s">
        <v>113</v>
      </c>
      <c r="E139" s="87"/>
      <c r="F139" s="133">
        <v>6040</v>
      </c>
      <c r="G139" s="90"/>
      <c r="H139" s="1"/>
      <c r="I139" s="91"/>
      <c r="J139" s="8">
        <f t="shared" si="29"/>
        <v>0</v>
      </c>
    </row>
    <row r="140" spans="1:20" s="35" customFormat="1" ht="15" customHeight="1" x14ac:dyDescent="0.25">
      <c r="A140" s="87">
        <f t="shared" si="30"/>
        <v>6</v>
      </c>
      <c r="B140" s="57" t="s">
        <v>108</v>
      </c>
      <c r="C140" s="88"/>
      <c r="D140" s="89" t="s">
        <v>60</v>
      </c>
      <c r="E140" s="87"/>
      <c r="F140" s="133">
        <v>1</v>
      </c>
      <c r="G140" s="90"/>
      <c r="H140" s="1"/>
      <c r="I140" s="91"/>
      <c r="J140" s="8">
        <f t="shared" si="29"/>
        <v>0</v>
      </c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s="35" customFormat="1" ht="15" customHeight="1" x14ac:dyDescent="0.25">
      <c r="A141" s="87">
        <f t="shared" si="30"/>
        <v>7</v>
      </c>
      <c r="B141" s="57" t="s">
        <v>65</v>
      </c>
      <c r="C141" s="88"/>
      <c r="D141" s="89" t="s">
        <v>10</v>
      </c>
      <c r="E141" s="87"/>
      <c r="F141" s="134">
        <v>13000</v>
      </c>
      <c r="G141" s="90"/>
      <c r="H141" s="1"/>
      <c r="I141" s="91"/>
      <c r="J141" s="8">
        <f t="shared" si="29"/>
        <v>0</v>
      </c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ht="15" customHeight="1" thickBot="1" x14ac:dyDescent="0.3">
      <c r="A142" s="93"/>
      <c r="B142" s="135"/>
      <c r="C142" s="135"/>
      <c r="D142" s="95"/>
      <c r="E142" s="96"/>
      <c r="F142" s="97"/>
      <c r="G142" s="94"/>
      <c r="H142" s="7"/>
      <c r="I142" s="98"/>
      <c r="J142" s="7"/>
    </row>
    <row r="143" spans="1:20" ht="15" customHeight="1" thickBot="1" x14ac:dyDescent="0.25">
      <c r="A143" s="99"/>
      <c r="B143" s="100"/>
      <c r="C143" s="101"/>
      <c r="D143" s="102"/>
      <c r="E143" s="101"/>
      <c r="F143" s="103"/>
      <c r="G143" s="104"/>
      <c r="H143" s="31" t="s">
        <v>8</v>
      </c>
      <c r="I143" s="105"/>
      <c r="J143" s="74">
        <f>SUM(J135:J141)</f>
        <v>0</v>
      </c>
    </row>
    <row r="144" spans="1:20" ht="15" customHeight="1" thickTop="1" thickBot="1" x14ac:dyDescent="0.25">
      <c r="A144" s="99"/>
      <c r="B144" s="100"/>
      <c r="C144" s="101"/>
      <c r="D144" s="102"/>
      <c r="E144" s="101"/>
      <c r="F144" s="103"/>
      <c r="G144" s="104"/>
      <c r="H144" s="31"/>
      <c r="I144" s="105"/>
      <c r="J144" s="33"/>
    </row>
    <row r="145" spans="1:11" ht="15" customHeight="1" thickBot="1" x14ac:dyDescent="0.3">
      <c r="A145" s="81"/>
      <c r="B145" s="136" t="s">
        <v>94</v>
      </c>
      <c r="C145" s="136"/>
      <c r="D145" s="83"/>
      <c r="E145" s="84"/>
      <c r="F145" s="85"/>
      <c r="G145" s="82"/>
      <c r="H145" s="6"/>
      <c r="I145" s="86"/>
      <c r="J145" s="6"/>
    </row>
    <row r="146" spans="1:11" ht="15" customHeight="1" thickBot="1" x14ac:dyDescent="0.25">
      <c r="A146" s="13" t="s">
        <v>0</v>
      </c>
      <c r="B146" s="137" t="s">
        <v>1</v>
      </c>
      <c r="C146" s="137"/>
      <c r="D146" s="13" t="s">
        <v>2</v>
      </c>
      <c r="E146" s="13"/>
      <c r="F146" s="13" t="s">
        <v>3</v>
      </c>
      <c r="G146" s="13"/>
      <c r="H146" s="14" t="s">
        <v>4</v>
      </c>
      <c r="I146" s="14"/>
      <c r="J146" s="14" t="s">
        <v>5</v>
      </c>
    </row>
    <row r="147" spans="1:11" ht="15" customHeight="1" x14ac:dyDescent="0.2">
      <c r="A147" s="87">
        <v>1</v>
      </c>
      <c r="B147" s="57" t="s">
        <v>110</v>
      </c>
      <c r="C147" s="88"/>
      <c r="D147" s="89" t="s">
        <v>9</v>
      </c>
      <c r="E147" s="87"/>
      <c r="F147" s="133">
        <v>14827</v>
      </c>
      <c r="G147" s="90"/>
      <c r="H147" s="1"/>
      <c r="I147" s="91"/>
      <c r="J147" s="8">
        <f t="shared" ref="J147:J154" si="31">F147*H147</f>
        <v>0</v>
      </c>
    </row>
    <row r="148" spans="1:11" ht="15" customHeight="1" x14ac:dyDescent="0.2">
      <c r="A148" s="87">
        <f>1+A147</f>
        <v>2</v>
      </c>
      <c r="B148" s="57" t="s">
        <v>111</v>
      </c>
      <c r="C148" s="88"/>
      <c r="D148" s="89" t="s">
        <v>9</v>
      </c>
      <c r="E148" s="87"/>
      <c r="F148" s="133">
        <v>3866</v>
      </c>
      <c r="G148" s="90"/>
      <c r="H148" s="1"/>
      <c r="I148" s="91"/>
      <c r="J148" s="8">
        <f t="shared" si="31"/>
        <v>0</v>
      </c>
    </row>
    <row r="149" spans="1:11" ht="15" customHeight="1" x14ac:dyDescent="0.2">
      <c r="A149" s="87">
        <f t="shared" ref="A149:A154" si="32">1+A148</f>
        <v>3</v>
      </c>
      <c r="B149" s="57" t="s">
        <v>33</v>
      </c>
      <c r="C149" s="88"/>
      <c r="D149" s="89" t="s">
        <v>10</v>
      </c>
      <c r="E149" s="87"/>
      <c r="F149" s="134">
        <v>65</v>
      </c>
      <c r="G149" s="90"/>
      <c r="H149" s="1"/>
      <c r="I149" s="91"/>
      <c r="J149" s="8">
        <f t="shared" si="31"/>
        <v>0</v>
      </c>
    </row>
    <row r="150" spans="1:11" ht="15" customHeight="1" x14ac:dyDescent="0.2">
      <c r="A150" s="87">
        <f t="shared" si="32"/>
        <v>4</v>
      </c>
      <c r="B150" s="57" t="s">
        <v>106</v>
      </c>
      <c r="C150" s="88"/>
      <c r="D150" s="89" t="s">
        <v>6</v>
      </c>
      <c r="E150" s="87"/>
      <c r="F150" s="133">
        <v>61</v>
      </c>
      <c r="G150" s="90"/>
      <c r="H150" s="1"/>
      <c r="I150" s="91"/>
      <c r="J150" s="8">
        <f t="shared" si="31"/>
        <v>0</v>
      </c>
    </row>
    <row r="151" spans="1:11" ht="15" customHeight="1" x14ac:dyDescent="0.2">
      <c r="A151" s="87">
        <f t="shared" si="32"/>
        <v>5</v>
      </c>
      <c r="B151" s="57" t="s">
        <v>109</v>
      </c>
      <c r="C151" s="88"/>
      <c r="D151" s="89" t="s">
        <v>6</v>
      </c>
      <c r="E151" s="87"/>
      <c r="F151" s="133">
        <v>53</v>
      </c>
      <c r="G151" s="90"/>
      <c r="H151" s="1"/>
      <c r="I151" s="91"/>
      <c r="J151" s="8">
        <f t="shared" si="31"/>
        <v>0</v>
      </c>
    </row>
    <row r="152" spans="1:11" ht="15" customHeight="1" x14ac:dyDescent="0.2">
      <c r="A152" s="87">
        <f t="shared" si="32"/>
        <v>6</v>
      </c>
      <c r="B152" s="57" t="s">
        <v>107</v>
      </c>
      <c r="C152" s="88"/>
      <c r="D152" s="89" t="s">
        <v>10</v>
      </c>
      <c r="E152" s="87"/>
      <c r="F152" s="133">
        <v>75</v>
      </c>
      <c r="G152" s="90"/>
      <c r="H152" s="1"/>
      <c r="I152" s="91"/>
      <c r="J152" s="8">
        <f t="shared" si="31"/>
        <v>0</v>
      </c>
    </row>
    <row r="153" spans="1:11" ht="15" customHeight="1" x14ac:dyDescent="0.2">
      <c r="A153" s="87">
        <f t="shared" si="32"/>
        <v>7</v>
      </c>
      <c r="B153" s="57" t="s">
        <v>108</v>
      </c>
      <c r="C153" s="88"/>
      <c r="D153" s="89" t="s">
        <v>60</v>
      </c>
      <c r="E153" s="87"/>
      <c r="F153" s="133">
        <v>1</v>
      </c>
      <c r="G153" s="90"/>
      <c r="H153" s="1"/>
      <c r="I153" s="91"/>
      <c r="J153" s="8">
        <f t="shared" si="31"/>
        <v>0</v>
      </c>
    </row>
    <row r="154" spans="1:11" ht="15" customHeight="1" x14ac:dyDescent="0.2">
      <c r="A154" s="87">
        <f t="shared" si="32"/>
        <v>8</v>
      </c>
      <c r="B154" s="57" t="s">
        <v>65</v>
      </c>
      <c r="C154" s="88"/>
      <c r="D154" s="89" t="s">
        <v>10</v>
      </c>
      <c r="E154" s="87"/>
      <c r="F154" s="134">
        <v>23000</v>
      </c>
      <c r="G154" s="90"/>
      <c r="H154" s="1"/>
      <c r="I154" s="91"/>
      <c r="J154" s="8">
        <f t="shared" si="31"/>
        <v>0</v>
      </c>
    </row>
    <row r="155" spans="1:11" ht="15" customHeight="1" thickBot="1" x14ac:dyDescent="0.3">
      <c r="A155" s="93"/>
      <c r="B155" s="135"/>
      <c r="C155" s="135"/>
      <c r="D155" s="95"/>
      <c r="E155" s="96"/>
      <c r="F155" s="97"/>
      <c r="G155" s="94"/>
      <c r="H155" s="7"/>
      <c r="I155" s="98"/>
      <c r="J155" s="7"/>
    </row>
    <row r="156" spans="1:11" ht="15" customHeight="1" thickBot="1" x14ac:dyDescent="0.25">
      <c r="A156" s="99"/>
      <c r="B156" s="100"/>
      <c r="C156" s="101"/>
      <c r="D156" s="102"/>
      <c r="E156" s="101"/>
      <c r="F156" s="103"/>
      <c r="G156" s="104"/>
      <c r="H156" s="31" t="s">
        <v>8</v>
      </c>
      <c r="I156" s="105"/>
      <c r="J156" s="74">
        <f>SUM(J147:J154)</f>
        <v>0</v>
      </c>
    </row>
    <row r="157" spans="1:11" ht="15" customHeight="1" thickTop="1" x14ac:dyDescent="0.2">
      <c r="A157" s="52"/>
      <c r="B157" s="53"/>
      <c r="C157" s="43"/>
      <c r="D157" s="45"/>
      <c r="E157" s="45"/>
      <c r="F157" s="39"/>
      <c r="G157" s="39"/>
      <c r="H157" s="54"/>
      <c r="I157" s="54"/>
      <c r="J157" s="4"/>
    </row>
    <row r="158" spans="1:11" ht="15" customHeight="1" thickBot="1" x14ac:dyDescent="0.25">
      <c r="A158" s="143" t="s">
        <v>66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31"/>
    </row>
    <row r="159" spans="1:11" ht="15" customHeight="1" thickBot="1" x14ac:dyDescent="0.25">
      <c r="A159" s="13" t="s">
        <v>0</v>
      </c>
      <c r="B159" s="137" t="s">
        <v>1</v>
      </c>
      <c r="C159" s="137"/>
      <c r="D159" s="13" t="s">
        <v>2</v>
      </c>
      <c r="E159" s="13"/>
      <c r="F159" s="13" t="s">
        <v>3</v>
      </c>
      <c r="G159" s="13"/>
      <c r="H159" s="14" t="s">
        <v>4</v>
      </c>
      <c r="I159" s="14"/>
      <c r="J159" s="14" t="s">
        <v>5</v>
      </c>
    </row>
    <row r="160" spans="1:11" ht="15" customHeight="1" x14ac:dyDescent="0.2">
      <c r="A160" s="87">
        <v>1</v>
      </c>
      <c r="B160" s="57" t="s">
        <v>114</v>
      </c>
      <c r="C160" s="88"/>
      <c r="D160" s="89" t="s">
        <v>6</v>
      </c>
      <c r="E160" s="87"/>
      <c r="F160" s="92">
        <v>2300</v>
      </c>
      <c r="G160" s="90"/>
      <c r="H160" s="1"/>
      <c r="I160" s="91"/>
      <c r="J160" s="8">
        <f>F160*H160</f>
        <v>0</v>
      </c>
    </row>
    <row r="161" spans="1:16" ht="15" customHeight="1" x14ac:dyDescent="0.2">
      <c r="A161" s="87">
        <f>1+A160</f>
        <v>2</v>
      </c>
      <c r="B161" s="57" t="s">
        <v>115</v>
      </c>
      <c r="C161" s="88"/>
      <c r="D161" s="89" t="s">
        <v>6</v>
      </c>
      <c r="E161" s="87"/>
      <c r="F161" s="92">
        <v>21650</v>
      </c>
      <c r="G161" s="90"/>
      <c r="H161" s="1"/>
      <c r="I161" s="91"/>
      <c r="J161" s="8">
        <f t="shared" ref="J161:J162" si="33">F161*H161</f>
        <v>0</v>
      </c>
    </row>
    <row r="162" spans="1:16" ht="15" customHeight="1" x14ac:dyDescent="0.2">
      <c r="A162" s="87">
        <f t="shared" ref="A162:A163" si="34">1+A161</f>
        <v>3</v>
      </c>
      <c r="B162" s="57" t="s">
        <v>77</v>
      </c>
      <c r="C162" s="88"/>
      <c r="D162" s="89" t="s">
        <v>10</v>
      </c>
      <c r="E162" s="87"/>
      <c r="F162" s="92">
        <v>2815</v>
      </c>
      <c r="G162" s="90"/>
      <c r="H162" s="1"/>
      <c r="I162" s="91"/>
      <c r="J162" s="8">
        <f t="shared" si="33"/>
        <v>0</v>
      </c>
    </row>
    <row r="163" spans="1:16" ht="15" customHeight="1" x14ac:dyDescent="0.2">
      <c r="A163" s="87">
        <f t="shared" si="34"/>
        <v>4</v>
      </c>
      <c r="B163" s="57" t="s">
        <v>118</v>
      </c>
      <c r="C163" s="88"/>
      <c r="D163" s="89" t="s">
        <v>6</v>
      </c>
      <c r="E163" s="87"/>
      <c r="F163" s="132">
        <v>11365</v>
      </c>
      <c r="G163" s="90"/>
      <c r="H163" s="1"/>
      <c r="I163" s="91"/>
      <c r="J163" s="8">
        <f t="shared" ref="J163" si="35">F163*H163</f>
        <v>0</v>
      </c>
    </row>
    <row r="164" spans="1:16" ht="15" customHeight="1" thickBot="1" x14ac:dyDescent="0.25">
      <c r="A164" s="109"/>
      <c r="B164" s="110"/>
      <c r="C164" s="111"/>
      <c r="D164" s="112"/>
      <c r="E164" s="111"/>
      <c r="F164" s="113"/>
      <c r="G164" s="114"/>
      <c r="H164" s="114"/>
      <c r="I164" s="114"/>
      <c r="J164" s="114"/>
    </row>
    <row r="165" spans="1:16" ht="15" customHeight="1" thickBot="1" x14ac:dyDescent="0.25">
      <c r="A165" s="99"/>
      <c r="B165" s="100"/>
      <c r="C165" s="101"/>
      <c r="D165" s="102"/>
      <c r="E165" s="101"/>
      <c r="F165" s="103"/>
      <c r="G165" s="104"/>
      <c r="H165" s="31" t="s">
        <v>8</v>
      </c>
      <c r="I165" s="105"/>
      <c r="J165" s="74">
        <f>SUM(J160:J162)</f>
        <v>0</v>
      </c>
    </row>
    <row r="166" spans="1:16" ht="15" customHeight="1" thickTop="1" x14ac:dyDescent="0.2">
      <c r="A166" s="75"/>
      <c r="B166" s="76"/>
      <c r="C166" s="75"/>
      <c r="D166" s="77"/>
      <c r="E166" s="78"/>
      <c r="F166" s="79"/>
      <c r="G166" s="76"/>
      <c r="H166" s="80"/>
      <c r="I166" s="76"/>
      <c r="J166" s="76"/>
    </row>
    <row r="167" spans="1:16" ht="15" customHeight="1" x14ac:dyDescent="0.25">
      <c r="A167" s="17"/>
      <c r="B167" s="12"/>
      <c r="C167" s="12"/>
      <c r="D167" s="17"/>
      <c r="E167" s="15"/>
      <c r="F167" s="27"/>
      <c r="G167" s="27"/>
      <c r="H167" s="31"/>
      <c r="I167" s="32"/>
      <c r="J167" s="33"/>
    </row>
    <row r="168" spans="1:16" ht="15" customHeight="1" x14ac:dyDescent="0.25">
      <c r="A168" s="17"/>
      <c r="B168" s="12"/>
      <c r="C168" s="12"/>
      <c r="D168" s="17"/>
      <c r="E168" s="15"/>
      <c r="F168" s="27"/>
      <c r="G168" s="27"/>
      <c r="H168" s="115" t="s">
        <v>30</v>
      </c>
      <c r="I168" s="116"/>
      <c r="J168" s="116"/>
    </row>
    <row r="169" spans="1:16" ht="15" customHeight="1" x14ac:dyDescent="0.25">
      <c r="A169" s="17"/>
      <c r="B169" s="12"/>
      <c r="C169" s="12"/>
      <c r="D169" s="17"/>
      <c r="E169" s="15"/>
      <c r="F169" s="27"/>
      <c r="G169" s="27"/>
      <c r="H169" s="117" t="str">
        <f>A3</f>
        <v>SITE IMPROVEMENTS</v>
      </c>
      <c r="I169" s="32"/>
      <c r="J169" s="33">
        <f>J15</f>
        <v>0</v>
      </c>
    </row>
    <row r="170" spans="1:16" ht="15" customHeight="1" x14ac:dyDescent="0.25">
      <c r="A170" s="17"/>
      <c r="B170" s="12"/>
      <c r="C170" s="12"/>
      <c r="D170" s="17"/>
      <c r="E170" s="15"/>
      <c r="F170" s="27"/>
      <c r="G170" s="27"/>
      <c r="H170" s="117" t="str">
        <f>A17</f>
        <v>SANITARY SEWER IMPROVEMENTS</v>
      </c>
      <c r="I170" s="32"/>
      <c r="J170" s="33">
        <f>J36</f>
        <v>0</v>
      </c>
    </row>
    <row r="171" spans="1:16" ht="15" customHeight="1" x14ac:dyDescent="0.25">
      <c r="A171" s="17"/>
      <c r="B171" s="12"/>
      <c r="C171" s="12"/>
      <c r="D171" s="17"/>
      <c r="E171" s="15"/>
      <c r="F171" s="27"/>
      <c r="G171" s="27"/>
      <c r="H171" s="117" t="str">
        <f>A38</f>
        <v>WATER IMPROVEMENTS</v>
      </c>
      <c r="I171" s="32"/>
      <c r="J171" s="33">
        <f>J61</f>
        <v>0</v>
      </c>
    </row>
    <row r="172" spans="1:16" ht="15" customHeight="1" x14ac:dyDescent="0.25">
      <c r="A172" s="17"/>
      <c r="B172" s="12"/>
      <c r="C172" s="12"/>
      <c r="D172" s="17"/>
      <c r="E172" s="15"/>
      <c r="F172" s="27"/>
      <c r="G172" s="27"/>
      <c r="H172" s="117" t="str">
        <f>A63</f>
        <v>STREET IMPROVEMENTS</v>
      </c>
      <c r="I172" s="32"/>
      <c r="J172" s="33">
        <f>J86</f>
        <v>0</v>
      </c>
    </row>
    <row r="173" spans="1:16" ht="15" customHeight="1" x14ac:dyDescent="0.25">
      <c r="A173" s="17"/>
      <c r="B173" s="12"/>
      <c r="C173" s="12"/>
      <c r="D173" s="17"/>
      <c r="E173" s="15"/>
      <c r="F173" s="27"/>
      <c r="G173" s="27"/>
      <c r="H173" s="117" t="str">
        <f>A89</f>
        <v>DRAIN IMPROVEMENTS</v>
      </c>
      <c r="I173" s="32"/>
      <c r="J173" s="33">
        <f>J98+J107+J119+J131+J143+J156+J165</f>
        <v>0</v>
      </c>
    </row>
    <row r="174" spans="1:16" ht="15" customHeight="1" x14ac:dyDescent="0.25">
      <c r="A174" s="17"/>
      <c r="B174" s="12"/>
      <c r="C174" s="12"/>
      <c r="D174" s="17"/>
      <c r="E174" s="15"/>
      <c r="F174" s="27"/>
      <c r="G174" s="27"/>
      <c r="H174" s="117" t="s">
        <v>35</v>
      </c>
      <c r="I174" s="32"/>
      <c r="J174" s="118">
        <f>J165</f>
        <v>0</v>
      </c>
    </row>
    <row r="175" spans="1:16" ht="15" customHeight="1" x14ac:dyDescent="0.25">
      <c r="A175" s="17"/>
      <c r="B175" s="12"/>
      <c r="C175" s="12"/>
      <c r="D175" s="17"/>
      <c r="E175" s="15"/>
      <c r="F175" s="27"/>
      <c r="G175" s="27"/>
      <c r="H175" s="31"/>
      <c r="I175" s="32"/>
      <c r="J175" s="33"/>
    </row>
    <row r="176" spans="1:16" ht="15" customHeight="1" thickBot="1" x14ac:dyDescent="0.3">
      <c r="A176" s="17"/>
      <c r="B176" s="12"/>
      <c r="C176" s="12"/>
      <c r="D176" s="17"/>
      <c r="E176" s="15"/>
      <c r="F176" s="27"/>
      <c r="G176" s="27"/>
      <c r="H176" s="119" t="s">
        <v>36</v>
      </c>
      <c r="I176" s="32"/>
      <c r="J176" s="74">
        <f>SUM(J169:J174)</f>
        <v>0</v>
      </c>
      <c r="L176" s="35"/>
      <c r="M176" s="35"/>
      <c r="N176" s="35"/>
      <c r="O176" s="35"/>
      <c r="P176" s="35"/>
    </row>
    <row r="177" spans="1:20" ht="15" customHeight="1" thickTop="1" x14ac:dyDescent="0.25">
      <c r="A177" s="17"/>
      <c r="B177" s="12"/>
      <c r="C177" s="12"/>
      <c r="D177" s="17"/>
      <c r="E177" s="15"/>
      <c r="F177" s="27"/>
      <c r="G177" s="27"/>
      <c r="H177" s="31"/>
      <c r="I177" s="32"/>
      <c r="J177" s="33"/>
      <c r="L177" s="35"/>
      <c r="M177" s="35"/>
      <c r="N177" s="35"/>
      <c r="O177" s="35"/>
      <c r="P177" s="35"/>
      <c r="Q177" s="35"/>
      <c r="R177" s="35"/>
      <c r="S177" s="35"/>
      <c r="T177" s="35"/>
    </row>
    <row r="178" spans="1:20" ht="15" customHeight="1" x14ac:dyDescent="0.25">
      <c r="A178" s="17"/>
      <c r="B178" s="12"/>
      <c r="C178" s="12"/>
      <c r="D178" s="17"/>
      <c r="E178" s="15"/>
      <c r="F178" s="27"/>
      <c r="G178" s="27"/>
      <c r="H178" s="120"/>
      <c r="I178" s="121"/>
      <c r="J178" s="122"/>
      <c r="Q178" s="35"/>
      <c r="R178" s="35"/>
      <c r="S178" s="35"/>
      <c r="T178" s="35"/>
    </row>
    <row r="179" spans="1:20" ht="15" customHeight="1" x14ac:dyDescent="0.25">
      <c r="A179" s="89"/>
      <c r="B179" s="88"/>
      <c r="C179" s="88"/>
      <c r="D179" s="89"/>
      <c r="E179" s="87"/>
      <c r="F179" s="123"/>
      <c r="G179" s="123"/>
      <c r="H179" s="120"/>
      <c r="I179" s="121"/>
      <c r="J179" s="122"/>
    </row>
    <row r="180" spans="1:20" ht="15" customHeight="1" x14ac:dyDescent="0.25">
      <c r="A180" s="89"/>
      <c r="B180" s="88"/>
      <c r="C180" s="88"/>
      <c r="D180" s="89"/>
      <c r="E180" s="87"/>
      <c r="F180" s="123"/>
      <c r="G180" s="123"/>
      <c r="H180" s="120"/>
      <c r="I180" s="121"/>
      <c r="J180" s="122"/>
    </row>
    <row r="181" spans="1:20" ht="15" customHeight="1" x14ac:dyDescent="0.25">
      <c r="A181" s="89"/>
      <c r="B181" s="88"/>
      <c r="C181" s="88"/>
      <c r="D181" s="89"/>
      <c r="E181" s="87"/>
      <c r="F181" s="123"/>
      <c r="G181" s="123"/>
      <c r="H181" s="120"/>
      <c r="I181" s="121"/>
      <c r="J181" s="122"/>
    </row>
    <row r="182" spans="1:20" ht="15" customHeight="1" x14ac:dyDescent="0.25">
      <c r="A182" s="89"/>
      <c r="B182" s="88"/>
      <c r="C182" s="88"/>
      <c r="D182" s="89"/>
      <c r="E182" s="87"/>
      <c r="F182" s="123"/>
      <c r="G182" s="123"/>
      <c r="H182" s="121"/>
      <c r="I182" s="35"/>
      <c r="J182" s="35"/>
    </row>
    <row r="183" spans="1:20" ht="15" customHeight="1" x14ac:dyDescent="0.25">
      <c r="A183" s="124"/>
      <c r="B183" s="121"/>
      <c r="C183" s="121"/>
      <c r="D183" s="125"/>
      <c r="E183" s="125"/>
      <c r="F183" s="123"/>
      <c r="G183" s="123"/>
      <c r="H183" s="126"/>
      <c r="I183" s="126"/>
      <c r="J183" s="127"/>
    </row>
    <row r="184" spans="1:20" ht="15" customHeight="1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  <c r="J184" s="127"/>
    </row>
    <row r="185" spans="1:20" ht="15" customHeight="1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  <c r="J185" s="127"/>
    </row>
    <row r="186" spans="1:20" ht="15" customHeight="1" x14ac:dyDescent="0.2">
      <c r="A186" s="126"/>
      <c r="B186" s="126"/>
      <c r="C186" s="126"/>
      <c r="D186" s="126"/>
      <c r="E186" s="126"/>
      <c r="F186" s="126"/>
      <c r="G186" s="126"/>
      <c r="H186" s="127"/>
      <c r="I186" s="127"/>
      <c r="J186" s="127"/>
    </row>
    <row r="191" spans="1:20" s="35" customFormat="1" ht="15" customHeight="1" x14ac:dyDescent="0.25">
      <c r="A191" s="128"/>
      <c r="B191" s="11"/>
      <c r="C191" s="11"/>
      <c r="D191" s="129"/>
      <c r="E191" s="129"/>
      <c r="F191" s="130"/>
      <c r="G191" s="130"/>
      <c r="H191" s="11"/>
      <c r="I191" s="11"/>
      <c r="J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1:20" s="35" customFormat="1" ht="15" customHeight="1" x14ac:dyDescent="0.25">
      <c r="A192" s="128"/>
      <c r="B192" s="11"/>
      <c r="C192" s="11"/>
      <c r="D192" s="129"/>
      <c r="E192" s="129"/>
      <c r="F192" s="130"/>
      <c r="G192" s="130"/>
      <c r="H192" s="11"/>
      <c r="I192" s="11"/>
      <c r="J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5" ht="15.75" customHeight="1" x14ac:dyDescent="0.2"/>
  </sheetData>
  <sheetProtection selectLockedCells="1"/>
  <mergeCells count="36">
    <mergeCell ref="B122:C122"/>
    <mergeCell ref="B130:C130"/>
    <mergeCell ref="B133:C133"/>
    <mergeCell ref="B134:C134"/>
    <mergeCell ref="B65:C65"/>
    <mergeCell ref="A63:J63"/>
    <mergeCell ref="B118:C118"/>
    <mergeCell ref="B121:C121"/>
    <mergeCell ref="A158:J158"/>
    <mergeCell ref="A64:J64"/>
    <mergeCell ref="B100:C100"/>
    <mergeCell ref="B101:C101"/>
    <mergeCell ref="B106:C106"/>
    <mergeCell ref="A89:J89"/>
    <mergeCell ref="B92:C92"/>
    <mergeCell ref="B91:C91"/>
    <mergeCell ref="B99:C99"/>
    <mergeCell ref="B97:C97"/>
    <mergeCell ref="B108:C108"/>
    <mergeCell ref="B109:C109"/>
    <mergeCell ref="A1:J1"/>
    <mergeCell ref="A37:J37"/>
    <mergeCell ref="A38:J38"/>
    <mergeCell ref="B40:C40"/>
    <mergeCell ref="A17:J17"/>
    <mergeCell ref="B19:C19"/>
    <mergeCell ref="A2:J2"/>
    <mergeCell ref="A3:J3"/>
    <mergeCell ref="A4:B4"/>
    <mergeCell ref="E4:J4"/>
    <mergeCell ref="B5:C5"/>
    <mergeCell ref="B142:C142"/>
    <mergeCell ref="B145:C145"/>
    <mergeCell ref="B146:C146"/>
    <mergeCell ref="B155:C155"/>
    <mergeCell ref="B159:C159"/>
  </mergeCells>
  <phoneticPr fontId="13" type="noConversion"/>
  <printOptions horizontalCentered="1"/>
  <pageMargins left="0.7" right="0.7" top="1" bottom="0.6" header="0.3" footer="0.3"/>
  <pageSetup scale="73" fitToHeight="0" orientation="portrait" r:id="rId1"/>
  <headerFooter alignWithMargins="0">
    <oddHeader>&amp;R
Revision &amp;D
&amp;G</oddHeader>
    <oddFooter>&amp;L&amp;Y&amp;Z&amp;F&amp;RPage &amp;P of &amp;N</oddFooter>
  </headerFooter>
  <rowBreaks count="4" manualBreakCount="4">
    <brk id="2" max="9" man="1"/>
    <brk id="56" max="9" man="1"/>
    <brk id="157" max="9" man="1"/>
    <brk id="183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SCHLATHER RANCH</vt:lpstr>
      <vt:lpstr>'SCHLATHER RANCH'!Print_Area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Landa</dc:creator>
  <cp:lastModifiedBy>Samuel Garcia</cp:lastModifiedBy>
  <cp:lastPrinted>2022-02-24T21:49:21Z</cp:lastPrinted>
  <dcterms:created xsi:type="dcterms:W3CDTF">2017-02-11T19:48:55Z</dcterms:created>
  <dcterms:modified xsi:type="dcterms:W3CDTF">2025-12-01T20:49:10Z</dcterms:modified>
</cp:coreProperties>
</file>