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N:\_Projects\337 - Lennar\082 - Simmons Valley South Entry\Construction Admin\"/>
    </mc:Choice>
  </mc:AlternateContent>
  <xr:revisionPtr revIDLastSave="0" documentId="13_ncr:1_{8FE4E422-9A60-42CF-8B79-6ABECFA4054E}" xr6:coauthVersionLast="47" xr6:coauthVersionMax="47" xr10:uidLastSave="{00000000-0000-0000-0000-000000000000}"/>
  <bookViews>
    <workbookView xWindow="-28920" yWindow="-90" windowWidth="29040" windowHeight="15720" tabRatio="836" activeTab="6" xr2:uid="{00000000-000D-0000-FFFF-FFFF00000000}"/>
  </bookViews>
  <sheets>
    <sheet name="BID SUMMARY" sheetId="6" r:id="rId1"/>
    <sheet name="1300.2550 Grading" sheetId="33" r:id="rId2"/>
    <sheet name="1300.2555 Clearing TPDES" sheetId="7" r:id="rId3"/>
    <sheet name="1300.2850 Water" sheetId="2" r:id="rId4"/>
    <sheet name="1300.3000 Drainage" sheetId="23" r:id="rId5"/>
    <sheet name="1300.3316 Streets" sheetId="4" r:id="rId6"/>
    <sheet name="Add. Alt" sheetId="31" r:id="rId7"/>
  </sheets>
  <definedNames>
    <definedName name="_xlnm.Print_Area" localSheetId="1">'1300.2550 Grading'!$A$1:$F$18</definedName>
    <definedName name="_xlnm.Print_Area" localSheetId="2">'1300.2555 Clearing TPDES'!$A$1:$F$15</definedName>
    <definedName name="_xlnm.Print_Area" localSheetId="3">'1300.2850 Water'!$A$1:$F$17</definedName>
    <definedName name="_xlnm.Print_Area" localSheetId="4">'1300.3000 Drainage'!$A$1:$F$16</definedName>
    <definedName name="_xlnm.Print_Area" localSheetId="5">'1300.3316 Streets'!$A$1:$F$16</definedName>
    <definedName name="_xlnm.Print_Area" localSheetId="6">'Add. Alt'!$A$1:$F$27</definedName>
    <definedName name="_xlnm.Print_Area" localSheetId="0">'BID SUMMARY'!$A$1:$F$28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31" l="1"/>
  <c r="A12" i="31" s="1"/>
  <c r="A13" i="31" s="1"/>
  <c r="A14" i="31" s="1"/>
  <c r="A15" i="31" s="1"/>
  <c r="A16" i="31" s="1"/>
  <c r="A17" i="31" s="1"/>
  <c r="A18" i="31" s="1"/>
  <c r="A19" i="31" s="1"/>
  <c r="A20" i="31" s="1"/>
  <c r="A7" i="31"/>
  <c r="A8" i="31" s="1"/>
  <c r="A9" i="31" s="1"/>
  <c r="A10" i="31" s="1"/>
  <c r="A7" i="4" l="1"/>
  <c r="A8" i="4" s="1"/>
  <c r="A9" i="4" s="1"/>
  <c r="A10" i="4" s="1"/>
  <c r="T10" i="2"/>
  <c r="S10" i="2"/>
  <c r="R10" i="2"/>
  <c r="Q10" i="2" l="1"/>
  <c r="O9" i="2"/>
  <c r="P9" i="2"/>
  <c r="O8" i="2"/>
  <c r="N8" i="2" s="1"/>
  <c r="P7" i="2"/>
  <c r="O7" i="2"/>
  <c r="P6" i="2"/>
  <c r="O6" i="2"/>
  <c r="N7" i="2" l="1"/>
  <c r="P10" i="2"/>
  <c r="N9" i="2"/>
  <c r="N6" i="2"/>
  <c r="O10" i="2"/>
  <c r="P7" i="23"/>
  <c r="R7" i="23"/>
  <c r="K7" i="23"/>
  <c r="L7" i="23"/>
  <c r="M7" i="23"/>
  <c r="O7" i="23"/>
  <c r="Q7" i="23"/>
  <c r="T7" i="23"/>
  <c r="U7" i="23"/>
  <c r="V7" i="23"/>
  <c r="W7" i="23"/>
  <c r="X7" i="23"/>
  <c r="O11" i="2" l="1"/>
  <c r="N7" i="23"/>
  <c r="A7" i="23"/>
  <c r="A8" i="23" s="1"/>
  <c r="A9" i="23" s="1"/>
  <c r="S7" i="23" l="1"/>
</calcChain>
</file>

<file path=xl/sharedStrings.xml><?xml version="1.0" encoding="utf-8"?>
<sst xmlns="http://schemas.openxmlformats.org/spreadsheetml/2006/main" count="300" uniqueCount="123">
  <si>
    <t>BID SUMMARY</t>
  </si>
  <si>
    <t>1300.2850 WATER IMPROVEMENTS</t>
  </si>
  <si>
    <t>1300.3000 DRAINAGE IMPROVEMENTS</t>
  </si>
  <si>
    <t>1300.3316 STREET IMPROVEMENTS</t>
  </si>
  <si>
    <t>TOTAL BASE BID:</t>
  </si>
  <si>
    <t>*</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</si>
  <si>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in error of more than three percent (3%), the Contractor shall notify the Engineer forty-eight (48) hours prior to signing the contract.</t>
  </si>
  <si>
    <t>Bids shall include all Unit Price costs as indicated by the Contract Documents and Bid Form.  The bid price submitted by the Contractor shall be the sum of the unit prices times the estimated quantity of each item shown in the bid form.  However, the Contractor shall guarantee himself of the accuracy of the quantities shown in the bid form.  The quantities shown are estimates only and indicate only the magnitude of the project and a basis for bid comparison.  Any discrepancies in quantity or work necessary to fulfill the intent of the plans shall be included, whether a bid item is included or not.  Any work required for which a bid item is not shown shall be considered subsidiary to other work items.</t>
  </si>
  <si>
    <t>Bidders Initials</t>
  </si>
  <si>
    <t>Date</t>
  </si>
  <si>
    <t xml:space="preserve">BID PROPOSAL SUMMARY
                                                                        </t>
  </si>
  <si>
    <t>NO.</t>
  </si>
  <si>
    <t>DESCRIPTION</t>
  </si>
  <si>
    <t>UNIT OF MEASURE</t>
  </si>
  <si>
    <t>APPROX. QUANTITIES</t>
  </si>
  <si>
    <t>UNIT PRICES</t>
  </si>
  <si>
    <t>COST</t>
  </si>
  <si>
    <t>CY</t>
  </si>
  <si>
    <t>TOTAL COST</t>
  </si>
  <si>
    <t>EA</t>
  </si>
  <si>
    <t>LF</t>
  </si>
  <si>
    <t>TON</t>
  </si>
  <si>
    <t>SY</t>
  </si>
  <si>
    <t xml:space="preserve">TOTAL COST </t>
  </si>
  <si>
    <t>Line A</t>
  </si>
  <si>
    <t>Line C</t>
  </si>
  <si>
    <t>Line D</t>
  </si>
  <si>
    <t>Trench Protection</t>
  </si>
  <si>
    <t>12"</t>
  </si>
  <si>
    <t>8"</t>
  </si>
  <si>
    <t>C2.01, also hammer head curb and gutter area?</t>
  </si>
  <si>
    <t>Totals</t>
  </si>
  <si>
    <t>40' Curb Inlet</t>
  </si>
  <si>
    <t>30' Curb Inlet</t>
  </si>
  <si>
    <t>TRM</t>
  </si>
  <si>
    <t>36" RCP</t>
  </si>
  <si>
    <t>14" Rip Rap</t>
  </si>
  <si>
    <t>Pilot Channel</t>
  </si>
  <si>
    <t>6" Concrete Reinforced Rip-Rap</t>
  </si>
  <si>
    <t>4" PVC</t>
  </si>
  <si>
    <t>6" PVC</t>
  </si>
  <si>
    <t>Perforated Pipe in Rock Rip-Rap</t>
  </si>
  <si>
    <t>5x4 SBC</t>
  </si>
  <si>
    <t>3x3 SBC</t>
  </si>
  <si>
    <t>7'x7' Junctinon Box</t>
  </si>
  <si>
    <t>Prepared by:</t>
  </si>
  <si>
    <t>Reviewed by:</t>
  </si>
  <si>
    <t>JK</t>
  </si>
  <si>
    <t>X</t>
  </si>
  <si>
    <t>tee</t>
  </si>
  <si>
    <t>12-8 reducer</t>
  </si>
  <si>
    <t>rwgv</t>
  </si>
  <si>
    <t>Prime coat shall be included in costs of related bid items</t>
  </si>
  <si>
    <t>**</t>
  </si>
  <si>
    <t xml:space="preserve">No separate payment shall be made for utility excavation. Excess material generated from excavation shall be processed and used to meet the fill requirements for the project or hauled off and disposed of by the constractor. Include costs in related bid items. </t>
  </si>
  <si>
    <t>ALTERNATE BID ITEMS</t>
  </si>
  <si>
    <t xml:space="preserve">This item is for establishing that embankment onsite is cheaper than hauling off site. This is for MUD purposes. </t>
  </si>
  <si>
    <t xml:space="preserve">BIDDER'S NAME: </t>
  </si>
  <si>
    <t xml:space="preserve">ADDRESS: </t>
  </si>
  <si>
    <t xml:space="preserve">SIGNATURE AND TITLE: </t>
  </si>
  <si>
    <t xml:space="preserve">DATE: </t>
  </si>
  <si>
    <t>1300.2555 EROSION AND SEDIMENTATION CONTROL</t>
  </si>
  <si>
    <t>KD</t>
  </si>
  <si>
    <t>MZ</t>
  </si>
  <si>
    <t>Line B</t>
  </si>
  <si>
    <t>LENGTH</t>
  </si>
  <si>
    <t>FH</t>
  </si>
  <si>
    <t>PVC</t>
  </si>
  <si>
    <t>DI</t>
  </si>
  <si>
    <t>AC</t>
  </si>
  <si>
    <t>GV</t>
  </si>
  <si>
    <t>Tie-in</t>
  </si>
  <si>
    <t>Blow-off</t>
  </si>
  <si>
    <t>LS</t>
  </si>
  <si>
    <t>1300.2550 GRADING IMPROVEMENTS</t>
  </si>
  <si>
    <t>All final lot grading shall be compacted in accordance with notes on the Lot Grading Plan.</t>
  </si>
  <si>
    <t>Contractor to field verify and survey the existing site topography and submit information to engineer prior to submitting final bid for verification. No shrinkage or swelling factor is accounted for in the engineering excavation and embankment quantities. Contractor to adjust unit price as he deems necessary to account for shrinkage and swelling.</t>
  </si>
  <si>
    <t>All embankment areas shall be placed and compacted in accordance with the project specification. 79G letters will need to be provided for embankment in proposed and future residential lot areas.</t>
  </si>
  <si>
    <t>BID PROPOSAL SCHEDULE
Simmons Valley Entry South</t>
  </si>
  <si>
    <t>Job No. 337.082</t>
  </si>
  <si>
    <t>4.11.24</t>
  </si>
  <si>
    <t>SIMMONS VALLEY ENTRY SOUTH</t>
  </si>
  <si>
    <t xml:space="preserve">1300.2550 GRADING IMPROVEMENTS </t>
  </si>
  <si>
    <t>Site Excavation</t>
  </si>
  <si>
    <t>Site Embankment</t>
  </si>
  <si>
    <t xml:space="preserve">Site Stockpiling </t>
  </si>
  <si>
    <t>Silt Fence</t>
  </si>
  <si>
    <t>Clear &amp; Grub/Strip Topsoil</t>
  </si>
  <si>
    <t>Construction Entrance</t>
  </si>
  <si>
    <t xml:space="preserve">Trench Excavation Safety Protection </t>
  </si>
  <si>
    <t>16" Ductile Iron Water Line</t>
  </si>
  <si>
    <t>Fire Hydrant Assembly</t>
  </si>
  <si>
    <t>Temporary Blow-off</t>
  </si>
  <si>
    <t>Pipe Fittings</t>
  </si>
  <si>
    <t>6" Gate Valve w/Box, M.J.</t>
  </si>
  <si>
    <t>Hydromulch Revegetation</t>
  </si>
  <si>
    <t>20" D50 Rock Riprap</t>
  </si>
  <si>
    <t>9'x6' Concrete Box Culverts</t>
  </si>
  <si>
    <t>9'x6' Headwall/SET</t>
  </si>
  <si>
    <t>15.5" Flex Base (Collector)</t>
  </si>
  <si>
    <t>2" Type D HMAC (Collector)</t>
  </si>
  <si>
    <t>Concrete Curb &amp; Gutter</t>
  </si>
  <si>
    <t>Stiping &amp; Signage</t>
  </si>
  <si>
    <t>Geogrid Tensar TX5 or equivalent</t>
  </si>
  <si>
    <t>Simmons Valley TxDOT Improvements - Excavation</t>
  </si>
  <si>
    <t>Simmons Valley TxDOT Improvements - Embankment</t>
  </si>
  <si>
    <t>Simmons Valley TxDOT Improvements - Subgrade Preparation</t>
  </si>
  <si>
    <t>Simmons Valley TxDOT Improvements - Sawcut, Remove, and Dispose of Pavement and Base</t>
  </si>
  <si>
    <t>Simmons Valley TxDOT Improvements - 12" D-GR HMA TYP B PG 64-22</t>
  </si>
  <si>
    <t>Simmons Valley TxDOT Improvements - One Course Surface Treatment (Entirety)</t>
  </si>
  <si>
    <t>Simmons Valley TxDOT Improvements - Revegetate Disturbed Soil</t>
  </si>
  <si>
    <t>Simmons Valley TxDOT Improvements - 8'x6' Box Culvert</t>
  </si>
  <si>
    <t>Simmons Valley TxDOT Improvements - 8'x6' SET</t>
  </si>
  <si>
    <t>Simmons Valley TxDOT Improvements - Signage</t>
  </si>
  <si>
    <t>Simmons Valley TxDOT Improvements - Pavement Markings</t>
  </si>
  <si>
    <t>Simmons Valley TxDOT Improvements - Traffic Control (including signage, striping, barriers, concrete traffic barriers, and all appurtenances necessary)</t>
  </si>
  <si>
    <t>MZ/CC</t>
  </si>
  <si>
    <t xml:space="preserve">Includes Warranty Assignments or Bonds, Per City of Spring Branch, and Texas Water Co. Requirements. </t>
  </si>
  <si>
    <t>Simmons Valley TxDOT Improvements - Curb</t>
  </si>
  <si>
    <t>Simmons Valley TxDOT Improvements - Silt Fence</t>
  </si>
  <si>
    <t>***Simmons Valley TxDOT Improvements - 7'x5' Headwall/SET</t>
  </si>
  <si>
    <t>***</t>
  </si>
  <si>
    <t>Proposed Headwall SET for two existing 7'x5' box culverts, as existing headwall/SET will be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</si>
</sst>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
    <numFmt numFmtId="165" formatCode="####"/>
    <numFmt numFmtId="166" formatCode="#"/>
    <numFmt numFmtId="167" formatCode="#,###"/>
    <numFmt numFmtId="168" formatCode="&quot;$&quot;#,##0.00"/>
    <numFmt numFmtId="169" formatCode="0.0"/>
  </numFmts>
  <fonts count="18" x14ac:knownFonts="1">
    <font>
      <sz val="10"/>
      <name val="Arial"/>
    </font>
    <font>
      <b/>
      <sz val="10"/>
      <name val="Arial"/>
      <family val="2"/>
    </font>
    <font>
      <sz val="10"/>
      <name val="Arial"/>
      <family val="2"/>
    </font>
    <font>
      <b/>
      <sz val="14"/>
      <name val="Arial"/>
      <family val="2"/>
    </font>
    <font>
      <sz val="12"/>
      <name val="Arial"/>
      <family val="2"/>
    </font>
    <font>
      <sz val="14"/>
      <name val="Arial"/>
      <family val="2"/>
    </font>
    <font>
      <u val="singleAccounting"/>
      <sz val="10"/>
      <name val="Arial"/>
      <family val="2"/>
    </font>
    <font>
      <u/>
      <sz val="10"/>
      <name val="Arial"/>
      <family val="2"/>
    </font>
    <font>
      <sz val="12"/>
      <name val="Times New Roman"/>
      <family val="1"/>
    </font>
    <font>
      <b/>
      <sz val="12"/>
      <name val="Arial"/>
      <family val="2"/>
    </font>
    <font>
      <sz val="11"/>
      <color theme="1"/>
      <name val="Calibri"/>
      <family val="2"/>
      <scheme val="minor"/>
    </font>
    <font>
      <sz val="10"/>
      <color theme="1"/>
      <name val="Arial"/>
      <family val="2"/>
    </font>
    <font>
      <b/>
      <sz val="10"/>
      <color theme="1"/>
      <name val="Arial"/>
      <family val="2"/>
    </font>
    <font>
      <sz val="10"/>
      <name val="Arial"/>
      <family val="2"/>
    </font>
    <font>
      <sz val="10"/>
      <name val="Arial"/>
      <family val="2"/>
    </font>
    <font>
      <sz val="9"/>
      <name val="Arial"/>
      <family val="2"/>
    </font>
    <font>
      <sz val="8"/>
      <name val="Arial"/>
      <family val="2"/>
    </font>
    <font>
      <sz val="8"/>
      <name val="Arial"/>
      <family val="2"/>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0" fillId="0" borderId="0"/>
    <xf numFmtId="0" fontId="2" fillId="0" borderId="0"/>
    <xf numFmtId="0" fontId="8" fillId="0" borderId="0"/>
    <xf numFmtId="44" fontId="13" fillId="0" borderId="0" applyFont="0" applyFill="0" applyBorder="0" applyAlignment="0" applyProtection="0"/>
    <xf numFmtId="43" fontId="14" fillId="0" borderId="0" applyFont="0" applyFill="0" applyBorder="0" applyAlignment="0" applyProtection="0"/>
  </cellStyleXfs>
  <cellXfs count="182">
    <xf numFmtId="0" fontId="0" fillId="0" borderId="0" xfId="0"/>
    <xf numFmtId="44" fontId="0" fillId="0" borderId="0" xfId="0" applyNumberFormat="1"/>
    <xf numFmtId="0" fontId="0" fillId="0" borderId="1" xfId="0" applyBorder="1"/>
    <xf numFmtId="0" fontId="0" fillId="0" borderId="2" xfId="0" applyBorder="1"/>
    <xf numFmtId="2" fontId="0" fillId="0" borderId="0" xfId="0" applyNumberFormat="1"/>
    <xf numFmtId="0" fontId="2" fillId="0" borderId="0" xfId="0" applyFont="1"/>
    <xf numFmtId="0" fontId="2" fillId="0" borderId="0" xfId="0" applyFont="1" applyAlignment="1">
      <alignment horizontal="center" vertical="center"/>
    </xf>
    <xf numFmtId="166" fontId="2" fillId="0" borderId="0" xfId="0" applyNumberFormat="1" applyFont="1" applyAlignment="1">
      <alignment horizontal="center" vertical="center"/>
    </xf>
    <xf numFmtId="3" fontId="0" fillId="0" borderId="0" xfId="0" applyNumberFormat="1" applyAlignment="1">
      <alignment horizontal="center"/>
    </xf>
    <xf numFmtId="166" fontId="1" fillId="0" borderId="3" xfId="0" applyNumberFormat="1" applyFont="1" applyBorder="1" applyAlignment="1">
      <alignment horizontal="center" vertical="center" wrapText="1"/>
    </xf>
    <xf numFmtId="2" fontId="1" fillId="0" borderId="3" xfId="0" applyNumberFormat="1" applyFont="1" applyBorder="1" applyAlignment="1">
      <alignment horizontal="center" vertical="center" wrapText="1"/>
    </xf>
    <xf numFmtId="44" fontId="6" fillId="0" borderId="0" xfId="0" applyNumberFormat="1" applyFont="1" applyAlignment="1">
      <alignment horizontal="left"/>
    </xf>
    <xf numFmtId="0" fontId="2" fillId="0" borderId="0" xfId="0" applyFont="1" applyAlignment="1">
      <alignment horizontal="right"/>
    </xf>
    <xf numFmtId="1" fontId="2" fillId="0" borderId="0" xfId="0" applyNumberFormat="1" applyFont="1" applyAlignment="1">
      <alignment horizontal="center" vertical="center"/>
    </xf>
    <xf numFmtId="44" fontId="2" fillId="0" borderId="0" xfId="0" applyNumberFormat="1" applyFont="1" applyAlignment="1">
      <alignment horizontal="left"/>
    </xf>
    <xf numFmtId="166" fontId="1" fillId="0" borderId="0" xfId="0" applyNumberFormat="1" applyFont="1" applyAlignment="1">
      <alignment horizontal="center" vertical="center" wrapText="1"/>
    </xf>
    <xf numFmtId="2" fontId="1" fillId="0" borderId="0" xfId="0" applyNumberFormat="1" applyFont="1" applyAlignment="1">
      <alignment horizontal="center" vertical="center" wrapText="1"/>
    </xf>
    <xf numFmtId="164" fontId="7" fillId="0" borderId="0" xfId="0" applyNumberFormat="1" applyFont="1" applyAlignment="1">
      <alignment horizontal="center" vertical="center"/>
    </xf>
    <xf numFmtId="164" fontId="7" fillId="0" borderId="0" xfId="0" applyNumberFormat="1" applyFont="1" applyAlignment="1">
      <alignment horizontal="left" vertical="center"/>
    </xf>
    <xf numFmtId="0" fontId="2" fillId="0" borderId="0" xfId="0" applyFont="1" applyAlignment="1">
      <alignment horizontal="left" vertical="center"/>
    </xf>
    <xf numFmtId="169" fontId="2" fillId="0" borderId="0" xfId="0" applyNumberFormat="1" applyFont="1" applyAlignment="1">
      <alignment horizontal="left" vertical="center"/>
    </xf>
    <xf numFmtId="0" fontId="2" fillId="0" borderId="0" xfId="0" applyFont="1" applyAlignment="1">
      <alignment horizontal="right" vertical="top"/>
    </xf>
    <xf numFmtId="44" fontId="6" fillId="0" borderId="4" xfId="0" applyNumberFormat="1" applyFont="1" applyBorder="1" applyAlignment="1">
      <alignment horizontal="left"/>
    </xf>
    <xf numFmtId="166" fontId="2" fillId="0" borderId="4" xfId="0" applyNumberFormat="1" applyFont="1" applyBorder="1" applyAlignment="1">
      <alignment horizontal="center" vertical="center"/>
    </xf>
    <xf numFmtId="3" fontId="2" fillId="0" borderId="0" xfId="0" applyNumberFormat="1" applyFont="1" applyAlignment="1">
      <alignment horizontal="center" vertical="center"/>
    </xf>
    <xf numFmtId="3" fontId="11" fillId="0" borderId="0" xfId="0" applyNumberFormat="1" applyFont="1" applyAlignment="1">
      <alignment horizontal="center" vertical="center"/>
    </xf>
    <xf numFmtId="44" fontId="2" fillId="0" borderId="4" xfId="0" applyNumberFormat="1" applyFont="1" applyBorder="1" applyAlignment="1">
      <alignment horizontal="left"/>
    </xf>
    <xf numFmtId="44" fontId="1" fillId="0" borderId="0" xfId="0" applyNumberFormat="1" applyFont="1" applyAlignment="1">
      <alignment horizontal="right" vertical="center"/>
    </xf>
    <xf numFmtId="0" fontId="12" fillId="0" borderId="0" xfId="0" applyFont="1" applyAlignment="1">
      <alignment horizontal="left"/>
    </xf>
    <xf numFmtId="3" fontId="0" fillId="0" borderId="0" xfId="0" applyNumberFormat="1"/>
    <xf numFmtId="0" fontId="2" fillId="0" borderId="0" xfId="0" applyFont="1" applyAlignment="1">
      <alignment horizontal="right" vertical="center"/>
    </xf>
    <xf numFmtId="0" fontId="1" fillId="0" borderId="0" xfId="0" applyFont="1" applyAlignment="1">
      <alignment horizontal="right"/>
    </xf>
    <xf numFmtId="0" fontId="2" fillId="0" borderId="0" xfId="0" applyFont="1" applyAlignment="1">
      <alignment horizontal="center"/>
    </xf>
    <xf numFmtId="1" fontId="2" fillId="0" borderId="0" xfId="0" applyNumberFormat="1" applyFont="1" applyAlignment="1">
      <alignment vertical="center" wrapText="1"/>
    </xf>
    <xf numFmtId="44" fontId="1" fillId="0" borderId="0" xfId="0" applyNumberFormat="1" applyFont="1" applyAlignment="1">
      <alignment horizontal="right"/>
    </xf>
    <xf numFmtId="0" fontId="1" fillId="0" borderId="0" xfId="0" applyFont="1" applyAlignment="1">
      <alignment horizontal="right" vertical="top"/>
    </xf>
    <xf numFmtId="166" fontId="2" fillId="0" borderId="0" xfId="0" applyNumberFormat="1" applyFont="1" applyAlignment="1">
      <alignment horizontal="left" vertical="center" wrapText="1"/>
    </xf>
    <xf numFmtId="166" fontId="1" fillId="0" borderId="0" xfId="0" applyNumberFormat="1" applyFont="1" applyAlignment="1">
      <alignment horizontal="right" vertical="center"/>
    </xf>
    <xf numFmtId="3" fontId="11" fillId="0" borderId="4" xfId="0" applyNumberFormat="1" applyFont="1" applyBorder="1" applyAlignment="1">
      <alignment horizontal="center" vertical="center"/>
    </xf>
    <xf numFmtId="167" fontId="1" fillId="0" borderId="0" xfId="0" applyNumberFormat="1" applyFont="1" applyAlignment="1">
      <alignment horizontal="center" vertical="center"/>
    </xf>
    <xf numFmtId="165" fontId="1" fillId="0" borderId="3" xfId="0" applyNumberFormat="1" applyFont="1" applyBorder="1" applyAlignment="1">
      <alignment horizontal="center" vertical="center"/>
    </xf>
    <xf numFmtId="166" fontId="1" fillId="0" borderId="0" xfId="0" applyNumberFormat="1" applyFont="1" applyAlignment="1">
      <alignment horizontal="center" vertical="center"/>
    </xf>
    <xf numFmtId="166" fontId="1" fillId="0" borderId="0" xfId="0" applyNumberFormat="1" applyFont="1" applyAlignment="1">
      <alignment horizontal="left" vertical="center"/>
    </xf>
    <xf numFmtId="2" fontId="1" fillId="0" borderId="0" xfId="0" applyNumberFormat="1" applyFont="1" applyAlignment="1">
      <alignment horizontal="center" vertical="center"/>
    </xf>
    <xf numFmtId="168" fontId="1" fillId="0" borderId="0" xfId="0" applyNumberFormat="1" applyFont="1" applyAlignment="1">
      <alignment horizontal="right"/>
    </xf>
    <xf numFmtId="2" fontId="2" fillId="0" borderId="0" xfId="0" applyNumberFormat="1" applyFont="1"/>
    <xf numFmtId="0" fontId="5" fillId="0" borderId="0" xfId="0" applyFont="1" applyAlignment="1">
      <alignment vertical="center" wrapText="1"/>
    </xf>
    <xf numFmtId="0" fontId="5" fillId="0" borderId="0" xfId="0" applyFont="1" applyAlignment="1">
      <alignment vertical="top" wrapText="1"/>
    </xf>
    <xf numFmtId="0" fontId="0" fillId="0" borderId="0" xfId="0" applyAlignment="1">
      <alignment horizontal="center"/>
    </xf>
    <xf numFmtId="166" fontId="1" fillId="0" borderId="0" xfId="0" applyNumberFormat="1" applyFont="1" applyAlignment="1">
      <alignment horizontal="center"/>
    </xf>
    <xf numFmtId="1" fontId="2" fillId="0" borderId="0" xfId="0" applyNumberFormat="1" applyFont="1" applyAlignment="1">
      <alignment horizontal="left" vertical="center"/>
    </xf>
    <xf numFmtId="167" fontId="3" fillId="0" borderId="0" xfId="0" applyNumberFormat="1" applyFont="1" applyAlignment="1">
      <alignment horizontal="center" vertical="center"/>
    </xf>
    <xf numFmtId="166" fontId="2" fillId="0" borderId="0" xfId="0" applyNumberFormat="1" applyFont="1" applyAlignment="1">
      <alignment horizontal="left" vertical="center"/>
    </xf>
    <xf numFmtId="0" fontId="5" fillId="0" borderId="0" xfId="0" applyFont="1" applyAlignment="1">
      <alignment wrapText="1"/>
    </xf>
    <xf numFmtId="165" fontId="1" fillId="0" borderId="0" xfId="0" applyNumberFormat="1" applyFont="1" applyAlignment="1">
      <alignment horizontal="center" vertical="center"/>
    </xf>
    <xf numFmtId="0" fontId="1"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right"/>
    </xf>
    <xf numFmtId="0" fontId="0" fillId="0" borderId="0" xfId="0" applyAlignment="1">
      <alignment horizontal="center" wrapText="1"/>
    </xf>
    <xf numFmtId="164" fontId="1" fillId="0" borderId="12" xfId="0" applyNumberFormat="1" applyFont="1" applyBorder="1" applyAlignment="1">
      <alignment horizontal="center" vertical="center"/>
    </xf>
    <xf numFmtId="0" fontId="1" fillId="0" borderId="13" xfId="0" applyFont="1" applyBorder="1" applyAlignment="1">
      <alignment horizontal="center" vertical="center"/>
    </xf>
    <xf numFmtId="44" fontId="6" fillId="0" borderId="9" xfId="0" applyNumberFormat="1" applyFont="1" applyBorder="1" applyAlignment="1">
      <alignment horizontal="left"/>
    </xf>
    <xf numFmtId="44" fontId="6" fillId="0" borderId="11" xfId="0" applyNumberFormat="1" applyFont="1" applyBorder="1" applyAlignment="1">
      <alignment horizontal="left"/>
    </xf>
    <xf numFmtId="0" fontId="2" fillId="0" borderId="8" xfId="0" applyFont="1" applyBorder="1" applyAlignment="1">
      <alignment horizontal="center" vertical="center"/>
    </xf>
    <xf numFmtId="0" fontId="2" fillId="0" borderId="10" xfId="0" applyFont="1" applyBorder="1" applyAlignment="1">
      <alignment horizontal="center" vertical="center"/>
    </xf>
    <xf numFmtId="166" fontId="2" fillId="0" borderId="8" xfId="0" applyNumberFormat="1" applyFont="1" applyBorder="1" applyAlignment="1">
      <alignment horizontal="center" vertical="center"/>
    </xf>
    <xf numFmtId="0" fontId="2" fillId="0" borderId="0" xfId="0" applyFont="1" applyAlignment="1">
      <alignment horizontal="left" vertical="top" wrapText="1"/>
    </xf>
    <xf numFmtId="44" fontId="6" fillId="0" borderId="5" xfId="0" applyNumberFormat="1" applyFont="1" applyBorder="1" applyAlignment="1">
      <alignment horizontal="left"/>
    </xf>
    <xf numFmtId="44" fontId="6" fillId="0" borderId="7" xfId="0" applyNumberFormat="1" applyFont="1" applyBorder="1" applyAlignment="1">
      <alignment horizontal="left"/>
    </xf>
    <xf numFmtId="14" fontId="0" fillId="0" borderId="0" xfId="0" applyNumberFormat="1" applyAlignment="1">
      <alignment horizontal="right"/>
    </xf>
    <xf numFmtId="0" fontId="2" fillId="0" borderId="0" xfId="0" applyFont="1" applyAlignment="1">
      <alignment horizontal="left" vertical="top"/>
    </xf>
    <xf numFmtId="44" fontId="6" fillId="0" borderId="0" xfId="4" applyFont="1" applyBorder="1" applyAlignment="1">
      <alignment horizontal="left"/>
    </xf>
    <xf numFmtId="166" fontId="2" fillId="0" borderId="5" xfId="0" applyNumberFormat="1" applyFont="1" applyBorder="1" applyAlignment="1">
      <alignment horizontal="center" vertical="center"/>
    </xf>
    <xf numFmtId="0" fontId="0" fillId="0" borderId="4" xfId="0" applyBorder="1"/>
    <xf numFmtId="0" fontId="0" fillId="0" borderId="3" xfId="0" applyBorder="1"/>
    <xf numFmtId="166" fontId="1" fillId="0" borderId="13" xfId="0" applyNumberFormat="1" applyFont="1" applyBorder="1" applyAlignment="1">
      <alignment horizontal="center" vertical="center" wrapText="1"/>
    </xf>
    <xf numFmtId="166" fontId="2" fillId="0" borderId="10" xfId="0" applyNumberFormat="1" applyFont="1" applyBorder="1" applyAlignment="1">
      <alignment horizontal="center" vertical="center"/>
    </xf>
    <xf numFmtId="0" fontId="11" fillId="0" borderId="4" xfId="0" applyFont="1" applyBorder="1" applyAlignment="1">
      <alignment horizontal="center" vertical="center"/>
    </xf>
    <xf numFmtId="0" fontId="4" fillId="0" borderId="0" xfId="0" applyFont="1"/>
    <xf numFmtId="0" fontId="4" fillId="0" borderId="4" xfId="0" applyFont="1" applyBorder="1"/>
    <xf numFmtId="0" fontId="4" fillId="0" borderId="3" xfId="0" applyFont="1" applyBorder="1"/>
    <xf numFmtId="1" fontId="2" fillId="0" borderId="0" xfId="0" applyNumberFormat="1" applyFont="1" applyAlignment="1">
      <alignment vertical="center"/>
    </xf>
    <xf numFmtId="0" fontId="2" fillId="0" borderId="0" xfId="0" applyFont="1" applyAlignment="1">
      <alignment vertical="center"/>
    </xf>
    <xf numFmtId="165" fontId="2" fillId="0" borderId="4" xfId="0" applyNumberFormat="1" applyFont="1" applyBorder="1" applyAlignment="1">
      <alignment horizontal="left" vertical="center"/>
    </xf>
    <xf numFmtId="166" fontId="2" fillId="0" borderId="4" xfId="0" applyNumberFormat="1" applyFont="1" applyBorder="1" applyAlignment="1">
      <alignment horizontal="center" vertical="center" wrapText="1"/>
    </xf>
    <xf numFmtId="166" fontId="2" fillId="0" borderId="4" xfId="0" applyNumberFormat="1" applyFont="1" applyBorder="1" applyAlignment="1">
      <alignment vertical="center" wrapText="1"/>
    </xf>
    <xf numFmtId="1" fontId="2" fillId="0" borderId="4" xfId="0" applyNumberFormat="1" applyFont="1" applyBorder="1" applyAlignment="1">
      <alignment vertical="center" wrapText="1"/>
    </xf>
    <xf numFmtId="0" fontId="2" fillId="0" borderId="0" xfId="2"/>
    <xf numFmtId="14" fontId="2" fillId="0" borderId="0" xfId="2" applyNumberFormat="1" applyAlignment="1">
      <alignment horizontal="right"/>
    </xf>
    <xf numFmtId="2" fontId="2" fillId="0" borderId="0" xfId="2" applyNumberFormat="1"/>
    <xf numFmtId="167" fontId="3" fillId="0" borderId="0" xfId="2" applyNumberFormat="1" applyFont="1" applyAlignment="1">
      <alignment horizontal="center" vertical="center"/>
    </xf>
    <xf numFmtId="164" fontId="1" fillId="0" borderId="12" xfId="2" applyNumberFormat="1" applyFont="1" applyBorder="1" applyAlignment="1">
      <alignment horizontal="center" vertical="center"/>
    </xf>
    <xf numFmtId="165" fontId="1" fillId="0" borderId="3" xfId="2" applyNumberFormat="1" applyFont="1" applyBorder="1" applyAlignment="1">
      <alignment horizontal="center" vertical="center"/>
    </xf>
    <xf numFmtId="166" fontId="1" fillId="0" borderId="3" xfId="2" applyNumberFormat="1" applyFont="1" applyBorder="1" applyAlignment="1">
      <alignment horizontal="center" vertical="center" wrapText="1"/>
    </xf>
    <xf numFmtId="2" fontId="1" fillId="0" borderId="3" xfId="2" applyNumberFormat="1" applyFont="1" applyBorder="1" applyAlignment="1">
      <alignment horizontal="center" vertical="center" wrapText="1"/>
    </xf>
    <xf numFmtId="0" fontId="1" fillId="0" borderId="13" xfId="2" applyFont="1" applyBorder="1" applyAlignment="1">
      <alignment horizontal="center" vertical="center"/>
    </xf>
    <xf numFmtId="0" fontId="2" fillId="0" borderId="0" xfId="2" applyAlignment="1">
      <alignment horizontal="center" vertical="center"/>
    </xf>
    <xf numFmtId="166" fontId="2" fillId="0" borderId="0" xfId="2" applyNumberFormat="1" applyAlignment="1">
      <alignment horizontal="center" vertical="center"/>
    </xf>
    <xf numFmtId="44" fontId="6" fillId="0" borderId="0" xfId="2" applyNumberFormat="1" applyFont="1" applyAlignment="1">
      <alignment horizontal="left"/>
    </xf>
    <xf numFmtId="0" fontId="2" fillId="0" borderId="0" xfId="2" applyAlignment="1">
      <alignment horizontal="right" vertical="top"/>
    </xf>
    <xf numFmtId="0" fontId="1" fillId="0" borderId="0" xfId="2" applyFont="1" applyAlignment="1">
      <alignment horizontal="right"/>
    </xf>
    <xf numFmtId="0" fontId="2" fillId="0" borderId="1" xfId="2" applyBorder="1"/>
    <xf numFmtId="0" fontId="2" fillId="0" borderId="2" xfId="2" applyBorder="1"/>
    <xf numFmtId="0" fontId="5" fillId="0" borderId="0" xfId="2" applyFont="1" applyAlignment="1">
      <alignment vertical="top" wrapText="1"/>
    </xf>
    <xf numFmtId="0" fontId="2" fillId="0" borderId="8" xfId="2" applyBorder="1" applyAlignment="1">
      <alignment horizontal="center" vertical="center"/>
    </xf>
    <xf numFmtId="166" fontId="2" fillId="0" borderId="0" xfId="2" applyNumberFormat="1" applyAlignment="1">
      <alignment horizontal="left" vertical="center"/>
    </xf>
    <xf numFmtId="44" fontId="6" fillId="0" borderId="9" xfId="2" applyNumberFormat="1" applyFont="1" applyBorder="1" applyAlignment="1">
      <alignment horizontal="left"/>
    </xf>
    <xf numFmtId="0" fontId="2" fillId="0" borderId="10" xfId="2" applyBorder="1" applyAlignment="1">
      <alignment horizontal="center" vertical="center"/>
    </xf>
    <xf numFmtId="166" fontId="2" fillId="0" borderId="4" xfId="2" applyNumberFormat="1" applyBorder="1" applyAlignment="1">
      <alignment horizontal="left" vertical="center"/>
    </xf>
    <xf numFmtId="166" fontId="2" fillId="0" borderId="4" xfId="2" applyNumberFormat="1" applyBorder="1" applyAlignment="1">
      <alignment horizontal="center" vertical="center"/>
    </xf>
    <xf numFmtId="3" fontId="2" fillId="0" borderId="4" xfId="2" applyNumberFormat="1" applyBorder="1" applyAlignment="1">
      <alignment horizontal="center" vertical="center"/>
    </xf>
    <xf numFmtId="44" fontId="6" fillId="0" borderId="4" xfId="2" applyNumberFormat="1" applyFont="1" applyBorder="1" applyAlignment="1">
      <alignment horizontal="left"/>
    </xf>
    <xf numFmtId="44" fontId="6" fillId="0" borderId="11" xfId="2" applyNumberFormat="1" applyFont="1" applyBorder="1" applyAlignment="1">
      <alignment horizontal="left"/>
    </xf>
    <xf numFmtId="1" fontId="2" fillId="0" borderId="0" xfId="2" applyNumberFormat="1" applyAlignment="1">
      <alignment horizontal="center" vertical="center"/>
    </xf>
    <xf numFmtId="44" fontId="1" fillId="0" borderId="0" xfId="2" applyNumberFormat="1" applyFont="1" applyAlignment="1">
      <alignment horizontal="right"/>
    </xf>
    <xf numFmtId="44" fontId="2" fillId="0" borderId="0" xfId="2" applyNumberFormat="1" applyAlignment="1">
      <alignment horizontal="left"/>
    </xf>
    <xf numFmtId="44" fontId="2" fillId="0" borderId="0" xfId="2" applyNumberFormat="1"/>
    <xf numFmtId="0" fontId="1" fillId="0" borderId="0" xfId="2" applyFont="1" applyAlignment="1">
      <alignment horizontal="right" vertical="top"/>
    </xf>
    <xf numFmtId="166" fontId="2" fillId="0" borderId="8" xfId="0" applyNumberFormat="1"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166" fontId="2" fillId="0" borderId="5" xfId="0" applyNumberFormat="1" applyFont="1" applyBorder="1" applyAlignment="1">
      <alignment vertical="center"/>
    </xf>
    <xf numFmtId="3" fontId="11" fillId="0" borderId="5" xfId="0" applyNumberFormat="1" applyFont="1" applyBorder="1" applyAlignment="1">
      <alignment horizontal="center" vertical="center"/>
    </xf>
    <xf numFmtId="0" fontId="0" fillId="0" borderId="0" xfId="0" applyAlignment="1">
      <alignment wrapText="1"/>
    </xf>
    <xf numFmtId="0" fontId="2" fillId="0" borderId="0" xfId="0" applyFont="1" applyAlignment="1">
      <alignment wrapText="1"/>
    </xf>
    <xf numFmtId="3" fontId="2" fillId="0" borderId="0" xfId="2" applyNumberFormat="1" applyAlignment="1">
      <alignment horizontal="center" vertical="center"/>
    </xf>
    <xf numFmtId="0" fontId="2" fillId="0" borderId="0" xfId="5" applyNumberFormat="1" applyFont="1" applyBorder="1" applyAlignment="1" applyProtection="1">
      <alignment horizontal="center" vertical="center"/>
      <protection locked="0"/>
    </xf>
    <xf numFmtId="0" fontId="11" fillId="0" borderId="0" xfId="5" applyNumberFormat="1" applyFont="1" applyBorder="1" applyAlignment="1" applyProtection="1">
      <alignment horizontal="center" vertical="center"/>
      <protection locked="0"/>
    </xf>
    <xf numFmtId="1" fontId="2" fillId="0" borderId="0" xfId="5" applyNumberFormat="1" applyFont="1" applyBorder="1" applyAlignment="1" applyProtection="1">
      <alignment horizontal="center" vertical="center"/>
      <protection locked="0"/>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0" fillId="2" borderId="0" xfId="0" applyFill="1"/>
    <xf numFmtId="0" fontId="2" fillId="2" borderId="0" xfId="2" applyFill="1"/>
    <xf numFmtId="2" fontId="2" fillId="2" borderId="0" xfId="2" applyNumberFormat="1" applyFill="1"/>
    <xf numFmtId="0" fontId="3" fillId="0" borderId="0" xfId="0" applyFont="1" applyAlignment="1">
      <alignment horizontal="center" vertical="center" wrapText="1"/>
    </xf>
    <xf numFmtId="0" fontId="15" fillId="0" borderId="0" xfId="0" applyFont="1" applyAlignment="1">
      <alignment horizontal="left" vertical="top" wrapText="1"/>
    </xf>
    <xf numFmtId="167" fontId="3" fillId="0" borderId="0" xfId="0" applyNumberFormat="1" applyFont="1" applyAlignment="1">
      <alignment horizontal="center" vertical="center"/>
    </xf>
    <xf numFmtId="0" fontId="15" fillId="0" borderId="0" xfId="0" applyFont="1" applyAlignment="1">
      <alignment vertical="top"/>
    </xf>
    <xf numFmtId="0" fontId="15" fillId="0" borderId="0" xfId="0" applyFont="1" applyAlignment="1">
      <alignment vertical="top" wrapText="1"/>
    </xf>
    <xf numFmtId="0" fontId="15" fillId="0" borderId="0" xfId="0" applyFont="1"/>
    <xf numFmtId="0" fontId="2" fillId="0" borderId="0" xfId="2" applyAlignment="1">
      <alignment horizontal="left" vertical="top" wrapText="1"/>
    </xf>
    <xf numFmtId="0" fontId="9" fillId="0" borderId="0" xfId="2" applyFont="1" applyAlignment="1">
      <alignment horizontal="center" vertical="top" wrapText="1"/>
    </xf>
    <xf numFmtId="167" fontId="9" fillId="0" borderId="4" xfId="2" applyNumberFormat="1" applyFont="1" applyBorder="1" applyAlignment="1">
      <alignment horizontal="left" vertical="center"/>
    </xf>
    <xf numFmtId="0" fontId="1" fillId="0" borderId="0" xfId="2" applyFont="1" applyAlignment="1">
      <alignment horizontal="left" vertical="top" wrapText="1"/>
    </xf>
    <xf numFmtId="167" fontId="9" fillId="0" borderId="0" xfId="0" applyNumberFormat="1" applyFont="1" applyAlignment="1">
      <alignment horizontal="left" vertical="center"/>
    </xf>
    <xf numFmtId="0" fontId="9" fillId="0" borderId="0" xfId="0" applyFont="1" applyAlignment="1">
      <alignment horizontal="center" vertical="top" wrapText="1"/>
    </xf>
    <xf numFmtId="1" fontId="2" fillId="0" borderId="0" xfId="0" applyNumberFormat="1" applyFont="1" applyAlignment="1">
      <alignment horizontal="left" vertical="center" wrapText="1"/>
    </xf>
    <xf numFmtId="0" fontId="2" fillId="0" borderId="0" xfId="0" applyFont="1" applyAlignment="1">
      <alignment horizontal="left" vertical="top" wrapText="1"/>
    </xf>
    <xf numFmtId="167" fontId="9" fillId="0" borderId="4" xfId="0" applyNumberFormat="1" applyFont="1" applyBorder="1" applyAlignment="1">
      <alignment horizontal="left" vertical="center"/>
    </xf>
    <xf numFmtId="1" fontId="2" fillId="0" borderId="0" xfId="0" applyNumberFormat="1" applyFont="1" applyAlignment="1">
      <alignment horizontal="left" vertical="top" wrapText="1"/>
    </xf>
    <xf numFmtId="0" fontId="11" fillId="0" borderId="0" xfId="0" applyFont="1" applyBorder="1" applyAlignment="1">
      <alignment vertical="center" wrapText="1"/>
    </xf>
    <xf numFmtId="0" fontId="11" fillId="0" borderId="0" xfId="0" applyFont="1" applyBorder="1" applyAlignment="1">
      <alignment horizontal="center" vertical="center"/>
    </xf>
    <xf numFmtId="44" fontId="6" fillId="0" borderId="0" xfId="0" applyNumberFormat="1" applyFont="1" applyBorder="1" applyAlignment="1">
      <alignment horizontal="left"/>
    </xf>
    <xf numFmtId="0" fontId="11" fillId="0" borderId="4" xfId="0" applyFont="1" applyBorder="1" applyAlignment="1">
      <alignment vertical="center" wrapText="1"/>
    </xf>
    <xf numFmtId="0" fontId="11" fillId="0" borderId="4" xfId="5" applyNumberFormat="1" applyFont="1" applyFill="1" applyBorder="1" applyAlignment="1" applyProtection="1">
      <alignment horizontal="center" vertical="center"/>
      <protection locked="0"/>
    </xf>
    <xf numFmtId="166" fontId="2" fillId="0" borderId="0" xfId="0" applyNumberFormat="1" applyFont="1" applyBorder="1" applyAlignment="1">
      <alignment vertical="center" wrapText="1"/>
    </xf>
    <xf numFmtId="166" fontId="2" fillId="0" borderId="0" xfId="0" applyNumberFormat="1" applyFont="1" applyBorder="1" applyAlignment="1">
      <alignment horizontal="center" vertical="center"/>
    </xf>
    <xf numFmtId="3" fontId="2" fillId="0" borderId="0" xfId="0" applyNumberFormat="1" applyFont="1" applyBorder="1" applyAlignment="1">
      <alignment horizontal="center" vertical="center"/>
    </xf>
    <xf numFmtId="3" fontId="2" fillId="0" borderId="4" xfId="0" applyNumberFormat="1" applyFont="1" applyBorder="1" applyAlignment="1">
      <alignment horizontal="center" vertical="center"/>
    </xf>
    <xf numFmtId="1" fontId="2" fillId="0" borderId="0" xfId="0" applyNumberFormat="1" applyFont="1" applyFill="1" applyAlignment="1">
      <alignment horizontal="left" vertical="center" wrapText="1"/>
    </xf>
    <xf numFmtId="3" fontId="11" fillId="0" borderId="0" xfId="0" applyNumberFormat="1" applyFont="1" applyBorder="1" applyAlignment="1">
      <alignment horizontal="center" vertical="center"/>
    </xf>
    <xf numFmtId="1" fontId="2" fillId="0" borderId="0" xfId="0" applyNumberFormat="1" applyFont="1" applyBorder="1" applyAlignment="1">
      <alignment vertical="center" wrapText="1"/>
    </xf>
    <xf numFmtId="0" fontId="15" fillId="0" borderId="0" xfId="0" applyFont="1" applyFill="1" applyAlignment="1">
      <alignment horizontal="left" vertical="top"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0" xfId="0" applyBorder="1"/>
    <xf numFmtId="165" fontId="2" fillId="0" borderId="0" xfId="0" applyNumberFormat="1" applyFont="1" applyBorder="1" applyAlignment="1">
      <alignment horizontal="left" vertical="center"/>
    </xf>
    <xf numFmtId="166" fontId="2" fillId="0" borderId="0" xfId="0" applyNumberFormat="1" applyFont="1" applyBorder="1" applyAlignment="1">
      <alignment horizontal="center" vertical="center" wrapText="1"/>
    </xf>
    <xf numFmtId="1" fontId="2" fillId="0" borderId="0" xfId="0" applyNumberFormat="1" applyFont="1" applyFill="1" applyBorder="1" applyAlignment="1">
      <alignment horizontal="center" vertical="center" wrapText="1"/>
    </xf>
    <xf numFmtId="4" fontId="0" fillId="0" borderId="0" xfId="0" applyNumberFormat="1" applyFill="1" applyBorder="1" applyAlignment="1">
      <alignment horizontal="center" vertical="center"/>
    </xf>
    <xf numFmtId="1" fontId="2" fillId="0" borderId="4" xfId="0" applyNumberFormat="1" applyFont="1" applyFill="1" applyBorder="1" applyAlignment="1">
      <alignment horizontal="center" vertical="center" wrapText="1"/>
    </xf>
    <xf numFmtId="44" fontId="2" fillId="0" borderId="0" xfId="0" applyNumberFormat="1" applyFont="1" applyAlignment="1">
      <alignment horizontal="center"/>
    </xf>
    <xf numFmtId="0" fontId="0" fillId="0" borderId="0" xfId="0" applyFill="1"/>
    <xf numFmtId="2" fontId="0" fillId="0" borderId="0" xfId="0" applyNumberFormat="1" applyFill="1"/>
    <xf numFmtId="0" fontId="2" fillId="0" borderId="0" xfId="0" applyFont="1" applyFill="1"/>
    <xf numFmtId="2" fontId="2" fillId="0" borderId="0" xfId="0" applyNumberFormat="1" applyFont="1" applyFill="1"/>
    <xf numFmtId="0" fontId="0" fillId="0" borderId="0" xfId="0" applyFill="1" applyAlignment="1">
      <alignment horizontal="center"/>
    </xf>
    <xf numFmtId="0" fontId="2" fillId="0" borderId="0" xfId="2" applyFill="1"/>
    <xf numFmtId="2" fontId="2" fillId="0" borderId="0" xfId="2" applyNumberFormat="1" applyFill="1"/>
    <xf numFmtId="1" fontId="2" fillId="0" borderId="0" xfId="0" applyNumberFormat="1" applyFont="1" applyFill="1" applyAlignment="1">
      <alignment horizontal="left" vertical="center"/>
    </xf>
    <xf numFmtId="0" fontId="2" fillId="0" borderId="0" xfId="0" applyFont="1" applyFill="1" applyBorder="1" applyAlignment="1">
      <alignment horizontal="right" vertical="top"/>
    </xf>
  </cellXfs>
  <cellStyles count="6">
    <cellStyle name="Comma" xfId="5" builtinId="3"/>
    <cellStyle name="Currency" xfId="4" builtinId="4"/>
    <cellStyle name="Normal" xfId="0" builtinId="0"/>
    <cellStyle name="Normal 2" xfId="1" xr:uid="{00000000-0005-0000-0000-000001000000}"/>
    <cellStyle name="Normal 3" xfId="2" xr:uid="{00000000-0005-0000-0000-000002000000}"/>
    <cellStyle name="Normal 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8"/>
  <sheetViews>
    <sheetView view="pageBreakPreview" topLeftCell="A15" zoomScale="125" zoomScaleNormal="100" zoomScaleSheetLayoutView="125" workbookViewId="0">
      <selection activeCell="E27" sqref="E27:F28"/>
    </sheetView>
  </sheetViews>
  <sheetFormatPr defaultRowHeight="13.2" x14ac:dyDescent="0.25"/>
  <cols>
    <col min="1" max="1" width="8.44140625" customWidth="1"/>
    <col min="2" max="2" width="18.88671875" customWidth="1"/>
    <col min="3" max="3" width="7.33203125" customWidth="1"/>
    <col min="4" max="4" width="34.88671875" customWidth="1"/>
    <col min="5" max="5" width="17.44140625" style="4" customWidth="1"/>
    <col min="6" max="6" width="14.109375" customWidth="1"/>
    <col min="7" max="7" width="13.44140625" customWidth="1"/>
    <col min="8" max="8" width="12.33203125" bestFit="1" customWidth="1"/>
  </cols>
  <sheetData>
    <row r="1" spans="1:8" x14ac:dyDescent="0.25">
      <c r="E1"/>
      <c r="F1" s="69" t="s">
        <v>80</v>
      </c>
    </row>
    <row r="2" spans="1:8" x14ac:dyDescent="0.25">
      <c r="F2" s="5" t="s">
        <v>79</v>
      </c>
    </row>
    <row r="3" spans="1:8" ht="37.5" customHeight="1" x14ac:dyDescent="0.25">
      <c r="B3" s="135" t="s">
        <v>78</v>
      </c>
      <c r="C3" s="135"/>
      <c r="D3" s="135"/>
      <c r="E3" s="135"/>
    </row>
    <row r="4" spans="1:8" ht="12.9" customHeight="1" x14ac:dyDescent="0.25">
      <c r="C4" s="46"/>
      <c r="D4" s="46"/>
      <c r="E4" s="46"/>
    </row>
    <row r="5" spans="1:8" ht="21.75" customHeight="1" thickBot="1" x14ac:dyDescent="0.3">
      <c r="B5" s="78" t="s">
        <v>57</v>
      </c>
      <c r="C5" s="79"/>
      <c r="D5" s="79"/>
      <c r="E5" s="78"/>
    </row>
    <row r="6" spans="1:8" ht="21.75" customHeight="1" thickBot="1" x14ac:dyDescent="0.3">
      <c r="B6" s="78" t="s">
        <v>58</v>
      </c>
      <c r="C6" s="80"/>
      <c r="D6" s="80"/>
      <c r="E6" s="78"/>
    </row>
    <row r="7" spans="1:8" ht="21.75" customHeight="1" thickBot="1" x14ac:dyDescent="0.3">
      <c r="B7" s="78" t="s">
        <v>59</v>
      </c>
      <c r="C7" s="78"/>
      <c r="D7" s="80"/>
      <c r="E7" s="78"/>
    </row>
    <row r="8" spans="1:8" ht="21.75" customHeight="1" thickBot="1" x14ac:dyDescent="0.3">
      <c r="B8" s="78" t="s">
        <v>60</v>
      </c>
      <c r="C8" s="79"/>
      <c r="D8" s="79"/>
      <c r="E8" s="78"/>
    </row>
    <row r="9" spans="1:8" ht="7.5" customHeight="1" x14ac:dyDescent="0.25">
      <c r="A9" s="137"/>
      <c r="B9" s="137"/>
      <c r="C9" s="137"/>
      <c r="D9" s="137"/>
      <c r="E9" s="137"/>
      <c r="F9" s="51"/>
    </row>
    <row r="10" spans="1:8" ht="22.5" customHeight="1" x14ac:dyDescent="0.25">
      <c r="A10" s="17"/>
      <c r="B10" s="18" t="s">
        <v>0</v>
      </c>
      <c r="C10" s="54"/>
      <c r="D10" s="15"/>
      <c r="E10" s="16"/>
      <c r="F10" s="15"/>
      <c r="G10" s="55"/>
    </row>
    <row r="11" spans="1:8" ht="21.75" customHeight="1" thickBot="1" x14ac:dyDescent="0.45">
      <c r="A11" s="19"/>
      <c r="B11" s="19" t="s">
        <v>74</v>
      </c>
      <c r="C11" s="52"/>
      <c r="D11" s="7"/>
      <c r="E11" s="26">
        <v>0</v>
      </c>
      <c r="F11" s="11"/>
      <c r="G11" s="11"/>
      <c r="H11" s="1"/>
    </row>
    <row r="12" spans="1:8" ht="7.5" customHeight="1" x14ac:dyDescent="0.25">
      <c r="A12" s="41"/>
      <c r="B12" s="41"/>
      <c r="C12" s="42"/>
      <c r="D12" s="41"/>
      <c r="E12" s="43"/>
      <c r="F12" s="41"/>
    </row>
    <row r="13" spans="1:8" ht="21.75" customHeight="1" thickBot="1" x14ac:dyDescent="0.45">
      <c r="A13" s="19"/>
      <c r="B13" s="19" t="s">
        <v>61</v>
      </c>
      <c r="C13" s="52"/>
      <c r="D13" s="7"/>
      <c r="E13" s="26">
        <v>0</v>
      </c>
      <c r="F13" s="11"/>
      <c r="G13" s="11"/>
      <c r="H13" s="1"/>
    </row>
    <row r="14" spans="1:8" ht="7.5" customHeight="1" x14ac:dyDescent="0.25">
      <c r="A14" s="41"/>
      <c r="B14" s="41"/>
      <c r="C14" s="42"/>
      <c r="D14" s="41"/>
      <c r="E14" s="43"/>
      <c r="F14" s="41"/>
    </row>
    <row r="15" spans="1:8" ht="21.75" customHeight="1" thickBot="1" x14ac:dyDescent="0.45">
      <c r="A15" s="6"/>
      <c r="B15" s="19" t="s">
        <v>1</v>
      </c>
      <c r="C15" s="52"/>
      <c r="D15" s="7"/>
      <c r="E15" s="26">
        <v>0</v>
      </c>
      <c r="F15" s="11"/>
      <c r="G15" s="11"/>
      <c r="H15" s="1"/>
    </row>
    <row r="16" spans="1:8" ht="7.5" customHeight="1" x14ac:dyDescent="0.25">
      <c r="A16" s="41"/>
      <c r="B16" s="41"/>
      <c r="C16" s="42"/>
      <c r="D16" s="41"/>
      <c r="E16" s="43"/>
      <c r="F16" s="41"/>
    </row>
    <row r="17" spans="1:8" ht="21.75" customHeight="1" thickBot="1" x14ac:dyDescent="0.45">
      <c r="A17" s="6"/>
      <c r="B17" s="81" t="s">
        <v>2</v>
      </c>
      <c r="C17" s="81"/>
      <c r="D17" s="49"/>
      <c r="E17" s="26">
        <v>0</v>
      </c>
      <c r="F17" s="11"/>
      <c r="G17" s="11"/>
      <c r="H17" s="1"/>
    </row>
    <row r="18" spans="1:8" ht="7.5" customHeight="1" x14ac:dyDescent="0.4">
      <c r="A18" s="6"/>
      <c r="B18" s="20"/>
      <c r="C18" s="52"/>
      <c r="D18" s="7"/>
      <c r="E18" s="14"/>
      <c r="F18" s="11"/>
      <c r="G18" s="11"/>
      <c r="H18" s="1"/>
    </row>
    <row r="19" spans="1:8" ht="21.75" customHeight="1" thickBot="1" x14ac:dyDescent="0.45">
      <c r="A19" s="6"/>
      <c r="B19" s="82" t="s">
        <v>3</v>
      </c>
      <c r="C19" s="82"/>
      <c r="D19" s="7"/>
      <c r="E19" s="26">
        <v>0</v>
      </c>
      <c r="F19" s="11"/>
      <c r="G19" s="11"/>
      <c r="H19" s="1"/>
    </row>
    <row r="20" spans="1:8" ht="7.5" customHeight="1" x14ac:dyDescent="0.4">
      <c r="A20" s="6"/>
      <c r="B20" s="50"/>
      <c r="C20" s="52"/>
      <c r="D20" s="37"/>
      <c r="E20" s="14"/>
      <c r="F20" s="11"/>
      <c r="G20" s="11"/>
      <c r="H20" s="1"/>
    </row>
    <row r="21" spans="1:8" ht="21.75" customHeight="1" thickBot="1" x14ac:dyDescent="0.45">
      <c r="A21" s="6"/>
      <c r="B21" s="50"/>
      <c r="C21" s="52"/>
      <c r="D21" s="37" t="s">
        <v>4</v>
      </c>
      <c r="E21" s="26">
        <v>0</v>
      </c>
      <c r="F21" s="11"/>
      <c r="G21" s="11"/>
      <c r="H21" s="1"/>
    </row>
    <row r="22" spans="1:8" x14ac:dyDescent="0.25">
      <c r="A22" s="31"/>
      <c r="B22" s="50"/>
      <c r="C22" s="52"/>
      <c r="D22" s="37"/>
      <c r="E22" s="14"/>
    </row>
    <row r="23" spans="1:8" ht="30" customHeight="1" x14ac:dyDescent="0.25">
      <c r="A23" s="21" t="s">
        <v>5</v>
      </c>
      <c r="B23" s="163" t="s">
        <v>117</v>
      </c>
      <c r="C23" s="163"/>
      <c r="D23" s="163"/>
      <c r="E23" s="163"/>
    </row>
    <row r="24" spans="1:8" ht="66.900000000000006" customHeight="1" x14ac:dyDescent="0.25">
      <c r="A24" s="35" t="s">
        <v>5</v>
      </c>
      <c r="B24" s="136" t="s">
        <v>6</v>
      </c>
      <c r="C24" s="136"/>
      <c r="D24" s="136"/>
      <c r="E24" s="138"/>
    </row>
    <row r="25" spans="1:8" ht="102" customHeight="1" x14ac:dyDescent="0.25">
      <c r="A25" s="35" t="s">
        <v>5</v>
      </c>
      <c r="B25" s="139" t="s">
        <v>7</v>
      </c>
      <c r="C25" s="139"/>
      <c r="D25" s="139"/>
      <c r="E25" s="140"/>
    </row>
    <row r="26" spans="1:8" ht="42.15" customHeight="1" x14ac:dyDescent="0.25">
      <c r="A26" s="21" t="s">
        <v>53</v>
      </c>
      <c r="B26" s="136" t="s">
        <v>54</v>
      </c>
      <c r="C26" s="136"/>
      <c r="D26" s="136"/>
      <c r="E26" s="136"/>
    </row>
    <row r="27" spans="1:8" ht="12.9" customHeight="1" thickBot="1" x14ac:dyDescent="0.3">
      <c r="E27" s="31" t="s">
        <v>8</v>
      </c>
      <c r="F27" s="73"/>
    </row>
    <row r="28" spans="1:8" ht="13.8" thickBot="1" x14ac:dyDescent="0.3">
      <c r="E28" s="31" t="s">
        <v>9</v>
      </c>
      <c r="F28" s="74"/>
    </row>
  </sheetData>
  <mergeCells count="6">
    <mergeCell ref="B3:E3"/>
    <mergeCell ref="B26:E26"/>
    <mergeCell ref="A9:E9"/>
    <mergeCell ref="B24:E24"/>
    <mergeCell ref="B25:E25"/>
    <mergeCell ref="B23:E23"/>
  </mergeCells>
  <pageMargins left="0.7" right="0.7" top="0.75" bottom="0.75" header="0.3" footer="0.3"/>
  <pageSetup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0586D-B8ED-4CE5-860A-32A65266191A}">
  <dimension ref="A1:G25"/>
  <sheetViews>
    <sheetView view="pageBreakPreview" topLeftCell="A10" zoomScale="125" zoomScaleNormal="100" zoomScaleSheetLayoutView="125" workbookViewId="0">
      <selection activeCell="E27" sqref="E27:F28"/>
    </sheetView>
  </sheetViews>
  <sheetFormatPr defaultColWidth="8.88671875" defaultRowHeight="13.2" x14ac:dyDescent="0.25"/>
  <cols>
    <col min="1" max="1" width="6.88671875" style="87" customWidth="1"/>
    <col min="2" max="2" width="40.6640625" style="87" customWidth="1"/>
    <col min="3" max="3" width="10.88671875" style="87" customWidth="1"/>
    <col min="4" max="4" width="13.44140625" style="87" customWidth="1"/>
    <col min="5" max="5" width="13.44140625" style="89" customWidth="1"/>
    <col min="6" max="6" width="14.109375" style="87" customWidth="1"/>
    <col min="7" max="7" width="12.33203125" style="87" bestFit="1" customWidth="1"/>
    <col min="8" max="16384" width="8.88671875" style="87"/>
  </cols>
  <sheetData>
    <row r="1" spans="1:7" ht="15.75" customHeight="1" x14ac:dyDescent="0.25">
      <c r="B1" s="142" t="s">
        <v>10</v>
      </c>
      <c r="C1" s="142"/>
      <c r="D1" s="142"/>
      <c r="E1" s="87"/>
      <c r="F1" s="88" t="s">
        <v>80</v>
      </c>
    </row>
    <row r="2" spans="1:7" ht="18" customHeight="1" x14ac:dyDescent="0.25">
      <c r="B2" s="142" t="s">
        <v>81</v>
      </c>
      <c r="C2" s="142"/>
      <c r="D2" s="142"/>
      <c r="F2" s="87" t="s">
        <v>79</v>
      </c>
    </row>
    <row r="3" spans="1:7" ht="12.9" hidden="1" customHeight="1" x14ac:dyDescent="0.25">
      <c r="B3" s="103" t="s">
        <v>78</v>
      </c>
      <c r="C3" s="103"/>
      <c r="D3" s="103"/>
      <c r="E3" s="87"/>
    </row>
    <row r="4" spans="1:7" ht="15.75" customHeight="1" x14ac:dyDescent="0.25"/>
    <row r="5" spans="1:7" ht="21.75" customHeight="1" thickBot="1" x14ac:dyDescent="0.3">
      <c r="A5" s="143" t="s">
        <v>82</v>
      </c>
      <c r="B5" s="143"/>
      <c r="C5" s="143"/>
      <c r="D5" s="143"/>
      <c r="E5" s="143"/>
      <c r="F5" s="90"/>
    </row>
    <row r="6" spans="1:7" ht="26.25" customHeight="1" thickBot="1" x14ac:dyDescent="0.3">
      <c r="A6" s="91" t="s">
        <v>11</v>
      </c>
      <c r="B6" s="92" t="s">
        <v>12</v>
      </c>
      <c r="C6" s="93" t="s">
        <v>13</v>
      </c>
      <c r="D6" s="94" t="s">
        <v>14</v>
      </c>
      <c r="E6" s="93" t="s">
        <v>15</v>
      </c>
      <c r="F6" s="95" t="s">
        <v>16</v>
      </c>
    </row>
    <row r="7" spans="1:7" ht="22.5" customHeight="1" x14ac:dyDescent="0.4">
      <c r="A7" s="104">
        <v>1</v>
      </c>
      <c r="B7" s="105" t="s">
        <v>83</v>
      </c>
      <c r="C7" s="97" t="s">
        <v>17</v>
      </c>
      <c r="D7" s="126">
        <v>573</v>
      </c>
      <c r="E7" s="98">
        <v>0</v>
      </c>
      <c r="F7" s="106">
        <v>0</v>
      </c>
    </row>
    <row r="8" spans="1:7" ht="22.5" customHeight="1" thickBot="1" x14ac:dyDescent="0.45">
      <c r="A8" s="107">
        <v>2</v>
      </c>
      <c r="B8" s="108" t="s">
        <v>84</v>
      </c>
      <c r="C8" s="109" t="s">
        <v>17</v>
      </c>
      <c r="D8" s="110">
        <v>9967</v>
      </c>
      <c r="E8" s="111">
        <v>0</v>
      </c>
      <c r="F8" s="112">
        <v>0</v>
      </c>
    </row>
    <row r="9" spans="1:7" ht="22.5" customHeight="1" x14ac:dyDescent="0.4">
      <c r="A9" s="96"/>
      <c r="B9" s="113"/>
      <c r="C9" s="105"/>
      <c r="D9" s="97"/>
      <c r="E9" s="114" t="s">
        <v>18</v>
      </c>
      <c r="F9" s="98">
        <v>0</v>
      </c>
    </row>
    <row r="10" spans="1:7" ht="22.5" customHeight="1" x14ac:dyDescent="0.4">
      <c r="A10" s="96"/>
      <c r="B10" s="113"/>
      <c r="C10" s="105"/>
      <c r="D10" s="97"/>
      <c r="E10" s="114"/>
      <c r="F10" s="98"/>
    </row>
    <row r="11" spans="1:7" ht="11.25" customHeight="1" x14ac:dyDescent="0.25">
      <c r="A11" s="96"/>
      <c r="B11" s="113"/>
      <c r="C11" s="105"/>
      <c r="D11" s="97"/>
      <c r="E11" s="114"/>
      <c r="F11" s="115"/>
    </row>
    <row r="12" spans="1:7" ht="27.15" customHeight="1" x14ac:dyDescent="0.25">
      <c r="A12" s="99" t="s">
        <v>5</v>
      </c>
      <c r="B12" s="144" t="s">
        <v>75</v>
      </c>
      <c r="C12" s="144"/>
      <c r="D12" s="144"/>
      <c r="E12" s="144"/>
      <c r="F12" s="144"/>
    </row>
    <row r="13" spans="1:7" ht="57.6" customHeight="1" x14ac:dyDescent="0.25">
      <c r="A13" s="99" t="s">
        <v>5</v>
      </c>
      <c r="B13" s="141" t="s">
        <v>6</v>
      </c>
      <c r="C13" s="141"/>
      <c r="D13" s="141"/>
      <c r="E13" s="141"/>
      <c r="F13" s="141"/>
      <c r="G13" s="116"/>
    </row>
    <row r="14" spans="1:7" ht="96" customHeight="1" x14ac:dyDescent="0.25">
      <c r="A14" s="99" t="s">
        <v>5</v>
      </c>
      <c r="B14" s="141" t="s">
        <v>7</v>
      </c>
      <c r="C14" s="141"/>
      <c r="D14" s="141"/>
      <c r="E14" s="141"/>
      <c r="F14" s="141"/>
      <c r="G14" s="116"/>
    </row>
    <row r="15" spans="1:7" ht="57.75" customHeight="1" x14ac:dyDescent="0.25">
      <c r="A15" s="117" t="s">
        <v>5</v>
      </c>
      <c r="B15" s="141" t="s">
        <v>76</v>
      </c>
      <c r="C15" s="141"/>
      <c r="D15" s="141"/>
      <c r="E15" s="141"/>
      <c r="G15" s="116"/>
    </row>
    <row r="16" spans="1:7" ht="40.5" customHeight="1" x14ac:dyDescent="0.25">
      <c r="A16" s="117" t="s">
        <v>5</v>
      </c>
      <c r="B16" s="141" t="s">
        <v>77</v>
      </c>
      <c r="C16" s="141"/>
      <c r="D16" s="141"/>
      <c r="E16" s="141"/>
      <c r="G16" s="116"/>
    </row>
    <row r="17" spans="2:7" ht="23.25" customHeight="1" x14ac:dyDescent="0.25">
      <c r="E17" s="100" t="s">
        <v>8</v>
      </c>
      <c r="F17" s="101"/>
      <c r="G17" s="116"/>
    </row>
    <row r="18" spans="2:7" ht="23.25" customHeight="1" x14ac:dyDescent="0.25">
      <c r="E18" s="100" t="s">
        <v>9</v>
      </c>
      <c r="F18" s="102"/>
      <c r="G18" s="116"/>
    </row>
    <row r="23" spans="2:7" x14ac:dyDescent="0.25">
      <c r="B23" s="178" t="s">
        <v>117</v>
      </c>
      <c r="C23" s="178"/>
      <c r="D23" s="178"/>
      <c r="E23" s="179"/>
    </row>
    <row r="25" spans="2:7" x14ac:dyDescent="0.25">
      <c r="B25" s="133"/>
      <c r="C25" s="133"/>
      <c r="D25" s="133"/>
      <c r="E25" s="134"/>
    </row>
  </sheetData>
  <mergeCells count="8">
    <mergeCell ref="B15:E15"/>
    <mergeCell ref="B16:E16"/>
    <mergeCell ref="B1:D1"/>
    <mergeCell ref="B2:D2"/>
    <mergeCell ref="A5:E5"/>
    <mergeCell ref="B12:F12"/>
    <mergeCell ref="B13:F13"/>
    <mergeCell ref="B14:F14"/>
  </mergeCells>
  <phoneticPr fontId="17" type="noConversion"/>
  <pageMargins left="0.7" right="0.7" top="0.75" bottom="0.75" header="0.3" footer="0.3"/>
  <pageSetup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view="pageBreakPreview" topLeftCell="A4" zoomScale="125" zoomScaleNormal="90" zoomScaleSheetLayoutView="125" workbookViewId="0">
      <selection activeCell="E27" sqref="E27:F28"/>
    </sheetView>
  </sheetViews>
  <sheetFormatPr defaultRowHeight="13.2" x14ac:dyDescent="0.25"/>
  <cols>
    <col min="1" max="1" width="6.6640625" customWidth="1"/>
    <col min="2" max="2" width="40.88671875" customWidth="1"/>
    <col min="3" max="3" width="10.6640625" customWidth="1"/>
    <col min="4" max="4" width="13.44140625" style="48" customWidth="1"/>
    <col min="5" max="5" width="13.44140625" style="4" customWidth="1"/>
    <col min="6" max="6" width="14.109375" customWidth="1"/>
    <col min="7" max="8" width="12.109375" customWidth="1"/>
    <col min="12" max="12" width="33.44140625" customWidth="1"/>
  </cols>
  <sheetData>
    <row r="1" spans="1:8" ht="15.6" x14ac:dyDescent="0.25">
      <c r="B1" s="146" t="s">
        <v>10</v>
      </c>
      <c r="C1" s="146"/>
      <c r="D1" s="146"/>
      <c r="E1"/>
      <c r="F1" s="69" t="s">
        <v>80</v>
      </c>
    </row>
    <row r="2" spans="1:8" ht="15.6" x14ac:dyDescent="0.25">
      <c r="B2" s="146" t="s">
        <v>81</v>
      </c>
      <c r="C2" s="146"/>
      <c r="D2" s="146"/>
      <c r="F2" s="5" t="s">
        <v>79</v>
      </c>
    </row>
    <row r="3" spans="1:8" ht="15.75" customHeight="1" x14ac:dyDescent="0.25">
      <c r="B3" s="124"/>
    </row>
    <row r="4" spans="1:8" ht="21.75" customHeight="1" thickBot="1" x14ac:dyDescent="0.3">
      <c r="A4" s="145" t="s">
        <v>61</v>
      </c>
      <c r="B4" s="145"/>
      <c r="C4" s="145"/>
      <c r="D4" s="145"/>
      <c r="E4" s="145"/>
      <c r="F4" s="51"/>
    </row>
    <row r="5" spans="1:8" ht="26.25" customHeight="1" thickBot="1" x14ac:dyDescent="0.3">
      <c r="A5" s="59" t="s">
        <v>11</v>
      </c>
      <c r="B5" s="40" t="s">
        <v>12</v>
      </c>
      <c r="C5" s="9" t="s">
        <v>13</v>
      </c>
      <c r="D5" s="10" t="s">
        <v>14</v>
      </c>
      <c r="E5" s="9" t="s">
        <v>15</v>
      </c>
      <c r="F5" s="60" t="s">
        <v>16</v>
      </c>
      <c r="G5" t="s">
        <v>45</v>
      </c>
      <c r="H5" t="s">
        <v>46</v>
      </c>
    </row>
    <row r="6" spans="1:8" ht="22.5" customHeight="1" x14ac:dyDescent="0.4">
      <c r="A6" s="63">
        <v>1</v>
      </c>
      <c r="B6" s="167" t="s">
        <v>85</v>
      </c>
      <c r="C6" s="168" t="s">
        <v>17</v>
      </c>
      <c r="D6" s="169">
        <v>10481</v>
      </c>
      <c r="E6" s="153">
        <v>0</v>
      </c>
      <c r="F6" s="61">
        <v>0</v>
      </c>
      <c r="G6" t="s">
        <v>63</v>
      </c>
    </row>
    <row r="7" spans="1:8" ht="22.5" customHeight="1" x14ac:dyDescent="0.4">
      <c r="A7" s="63">
        <v>2</v>
      </c>
      <c r="B7" s="167" t="s">
        <v>86</v>
      </c>
      <c r="C7" s="168" t="s">
        <v>20</v>
      </c>
      <c r="D7" s="169">
        <v>818</v>
      </c>
      <c r="E7" s="153">
        <v>0</v>
      </c>
      <c r="F7" s="61">
        <v>0</v>
      </c>
      <c r="G7" t="s">
        <v>63</v>
      </c>
    </row>
    <row r="8" spans="1:8" ht="22.5" customHeight="1" x14ac:dyDescent="0.4">
      <c r="A8" s="63">
        <v>3</v>
      </c>
      <c r="B8" s="167" t="s">
        <v>87</v>
      </c>
      <c r="C8" s="168" t="s">
        <v>69</v>
      </c>
      <c r="D8" s="170">
        <v>1.55</v>
      </c>
      <c r="E8" s="153">
        <v>0</v>
      </c>
      <c r="F8" s="61">
        <v>0</v>
      </c>
      <c r="G8" t="s">
        <v>63</v>
      </c>
    </row>
    <row r="9" spans="1:8" ht="22.5" customHeight="1" thickBot="1" x14ac:dyDescent="0.45">
      <c r="A9" s="64">
        <v>4</v>
      </c>
      <c r="B9" s="83" t="s">
        <v>88</v>
      </c>
      <c r="C9" s="84" t="s">
        <v>19</v>
      </c>
      <c r="D9" s="171">
        <v>1</v>
      </c>
      <c r="E9" s="22">
        <v>0</v>
      </c>
      <c r="F9" s="62">
        <v>0</v>
      </c>
      <c r="G9" t="s">
        <v>63</v>
      </c>
    </row>
    <row r="10" spans="1:8" ht="22.8" customHeight="1" x14ac:dyDescent="0.4">
      <c r="A10" s="6"/>
      <c r="B10" s="13"/>
      <c r="C10" s="52"/>
      <c r="D10" s="7"/>
      <c r="E10" s="34" t="s">
        <v>18</v>
      </c>
      <c r="F10" s="11">
        <v>0</v>
      </c>
      <c r="G10" s="1"/>
    </row>
    <row r="11" spans="1:8" ht="12.6" customHeight="1" x14ac:dyDescent="0.4">
      <c r="A11" s="6"/>
      <c r="B11" s="13"/>
      <c r="C11" s="52"/>
      <c r="D11" s="7"/>
      <c r="E11" s="34"/>
      <c r="F11" s="11"/>
      <c r="G11" s="1"/>
    </row>
    <row r="12" spans="1:8" ht="58.35" customHeight="1" x14ac:dyDescent="0.25">
      <c r="A12" s="21" t="s">
        <v>53</v>
      </c>
      <c r="B12" s="147" t="s">
        <v>6</v>
      </c>
      <c r="C12" s="147"/>
      <c r="D12" s="147"/>
      <c r="E12" s="147"/>
      <c r="F12" s="147"/>
      <c r="G12" s="1"/>
    </row>
    <row r="13" spans="1:8" ht="94.35" customHeight="1" x14ac:dyDescent="0.25">
      <c r="A13" s="21" t="s">
        <v>53</v>
      </c>
      <c r="B13" s="147" t="s">
        <v>7</v>
      </c>
      <c r="C13" s="147"/>
      <c r="D13" s="147"/>
      <c r="E13" s="147"/>
      <c r="F13" s="147"/>
    </row>
    <row r="14" spans="1:8" ht="22.5" customHeight="1" x14ac:dyDescent="0.25">
      <c r="D14"/>
      <c r="E14" s="31" t="s">
        <v>8</v>
      </c>
      <c r="F14" s="2"/>
    </row>
    <row r="15" spans="1:8" x14ac:dyDescent="0.25">
      <c r="D15"/>
      <c r="E15" s="31" t="s">
        <v>9</v>
      </c>
      <c r="F15" s="3"/>
    </row>
    <row r="23" spans="2:5" x14ac:dyDescent="0.25">
      <c r="B23" s="173" t="s">
        <v>117</v>
      </c>
      <c r="C23" s="173"/>
      <c r="D23" s="177"/>
      <c r="E23" s="174"/>
    </row>
  </sheetData>
  <mergeCells count="5">
    <mergeCell ref="A4:E4"/>
    <mergeCell ref="B1:D1"/>
    <mergeCell ref="B2:D2"/>
    <mergeCell ref="B12:F12"/>
    <mergeCell ref="B13:F13"/>
  </mergeCells>
  <pageMargins left="0.7" right="0.7" top="0.75" bottom="0.75" header="0.3" footer="0.3"/>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2"/>
  <sheetViews>
    <sheetView view="pageBreakPreview" topLeftCell="A10" zoomScale="125" zoomScaleNormal="90" zoomScaleSheetLayoutView="125" workbookViewId="0">
      <selection activeCell="E27" sqref="E27:F28"/>
    </sheetView>
  </sheetViews>
  <sheetFormatPr defaultColWidth="9.109375" defaultRowHeight="13.2" x14ac:dyDescent="0.25"/>
  <cols>
    <col min="1" max="1" width="6.88671875" style="5" customWidth="1"/>
    <col min="2" max="2" width="41.6640625" style="5" customWidth="1"/>
    <col min="3" max="3" width="10.88671875" style="5" customWidth="1"/>
    <col min="4" max="4" width="13.44140625" style="5" customWidth="1"/>
    <col min="5" max="5" width="13.44140625" style="45" customWidth="1"/>
    <col min="6" max="6" width="14.109375" style="5" customWidth="1"/>
    <col min="7" max="7" width="12.33203125" style="5" bestFit="1" customWidth="1"/>
    <col min="8" max="14" width="9.109375" style="5"/>
    <col min="15" max="15" width="14.6640625" style="5" customWidth="1"/>
    <col min="16" max="16" width="12" style="5" customWidth="1"/>
    <col min="17" max="17" width="9.109375" style="5"/>
    <col min="18" max="18" width="27.33203125" style="5" bestFit="1" customWidth="1"/>
    <col min="19" max="19" width="21" style="5" bestFit="1" customWidth="1"/>
    <col min="20" max="16384" width="9.109375" style="5"/>
  </cols>
  <sheetData>
    <row r="1" spans="1:20" ht="15.75" customHeight="1" x14ac:dyDescent="0.25">
      <c r="A1"/>
      <c r="B1" s="146" t="s">
        <v>10</v>
      </c>
      <c r="C1" s="146"/>
      <c r="D1" s="146"/>
      <c r="E1"/>
      <c r="F1" s="69" t="s">
        <v>80</v>
      </c>
    </row>
    <row r="2" spans="1:20" ht="15.6" x14ac:dyDescent="0.25">
      <c r="A2"/>
      <c r="B2" s="146" t="s">
        <v>81</v>
      </c>
      <c r="C2" s="146"/>
      <c r="D2" s="146"/>
      <c r="F2" s="5" t="s">
        <v>79</v>
      </c>
    </row>
    <row r="3" spans="1:20" ht="15.75" customHeight="1" x14ac:dyDescent="0.25">
      <c r="B3" s="125"/>
    </row>
    <row r="4" spans="1:20" ht="24.75" customHeight="1" thickBot="1" x14ac:dyDescent="0.3">
      <c r="A4" s="145" t="s">
        <v>1</v>
      </c>
      <c r="B4" s="145"/>
      <c r="C4" s="145"/>
      <c r="D4" s="145"/>
      <c r="E4" s="145"/>
      <c r="F4" s="39"/>
    </row>
    <row r="5" spans="1:20" ht="26.25" customHeight="1" thickBot="1" x14ac:dyDescent="0.3">
      <c r="A5" s="59" t="s">
        <v>11</v>
      </c>
      <c r="B5" s="40" t="s">
        <v>12</v>
      </c>
      <c r="C5" s="9" t="s">
        <v>13</v>
      </c>
      <c r="D5" s="10" t="s">
        <v>14</v>
      </c>
      <c r="E5" s="9" t="s">
        <v>15</v>
      </c>
      <c r="F5" s="60" t="s">
        <v>16</v>
      </c>
      <c r="G5" t="s">
        <v>45</v>
      </c>
      <c r="H5" t="s">
        <v>46</v>
      </c>
      <c r="N5" s="6" t="s">
        <v>65</v>
      </c>
      <c r="O5" s="6" t="s">
        <v>67</v>
      </c>
      <c r="P5" s="6" t="s">
        <v>68</v>
      </c>
      <c r="Q5" s="6" t="s">
        <v>66</v>
      </c>
      <c r="R5" s="6" t="s">
        <v>70</v>
      </c>
      <c r="S5" s="6" t="s">
        <v>71</v>
      </c>
      <c r="T5" s="6" t="s">
        <v>72</v>
      </c>
    </row>
    <row r="6" spans="1:20" ht="22.5" customHeight="1" x14ac:dyDescent="0.4">
      <c r="A6" s="65">
        <v>1</v>
      </c>
      <c r="B6" s="151" t="s">
        <v>89</v>
      </c>
      <c r="C6" s="152" t="s">
        <v>20</v>
      </c>
      <c r="D6" s="129">
        <v>418</v>
      </c>
      <c r="E6" s="153">
        <v>0</v>
      </c>
      <c r="F6" s="61">
        <v>0</v>
      </c>
      <c r="G6" t="s">
        <v>63</v>
      </c>
      <c r="L6" s="56" t="s">
        <v>24</v>
      </c>
      <c r="M6" s="48" t="s">
        <v>29</v>
      </c>
      <c r="N6" s="32">
        <f>O6+P6</f>
        <v>1005.3</v>
      </c>
      <c r="O6" s="48">
        <f>256.89+410.22+272.21+8.61</f>
        <v>947.93</v>
      </c>
      <c r="P6" s="48">
        <f>57.37</f>
        <v>57.37</v>
      </c>
      <c r="Q6" s="48">
        <v>2</v>
      </c>
      <c r="R6" s="48">
        <v>6</v>
      </c>
      <c r="S6" s="48">
        <v>1</v>
      </c>
      <c r="T6" s="48">
        <v>0</v>
      </c>
    </row>
    <row r="7" spans="1:20" ht="22.5" customHeight="1" x14ac:dyDescent="0.4">
      <c r="A7" s="65">
        <v>2</v>
      </c>
      <c r="B7" s="151" t="s">
        <v>90</v>
      </c>
      <c r="C7" s="152" t="s">
        <v>20</v>
      </c>
      <c r="D7" s="129">
        <v>418</v>
      </c>
      <c r="E7" s="153">
        <v>0</v>
      </c>
      <c r="F7" s="61">
        <v>0</v>
      </c>
      <c r="G7" t="s">
        <v>63</v>
      </c>
      <c r="L7" s="57" t="s">
        <v>64</v>
      </c>
      <c r="M7" s="48" t="s">
        <v>29</v>
      </c>
      <c r="N7" s="32">
        <f t="shared" ref="N7:N9" si="0">O7+P7</f>
        <v>1490.86</v>
      </c>
      <c r="O7" s="48">
        <f>107.07+159.6+91.78+390.4+491.21+102.73</f>
        <v>1342.79</v>
      </c>
      <c r="P7" s="48">
        <f>50.93+18.62+14.25+64.27</f>
        <v>148.07</v>
      </c>
      <c r="Q7" s="48">
        <v>2</v>
      </c>
      <c r="R7" s="48">
        <v>10</v>
      </c>
      <c r="S7" s="48">
        <v>1</v>
      </c>
      <c r="T7" s="48">
        <v>0</v>
      </c>
    </row>
    <row r="8" spans="1:20" ht="22.5" customHeight="1" x14ac:dyDescent="0.4">
      <c r="A8" s="65">
        <v>3</v>
      </c>
      <c r="B8" s="151" t="s">
        <v>91</v>
      </c>
      <c r="C8" s="152" t="s">
        <v>20</v>
      </c>
      <c r="D8" s="129">
        <v>1</v>
      </c>
      <c r="E8" s="153">
        <v>0</v>
      </c>
      <c r="F8" s="61">
        <v>0</v>
      </c>
      <c r="G8" t="s">
        <v>63</v>
      </c>
      <c r="L8" s="57" t="s">
        <v>25</v>
      </c>
      <c r="M8" s="48" t="s">
        <v>29</v>
      </c>
      <c r="N8" s="32">
        <f t="shared" si="0"/>
        <v>213.01</v>
      </c>
      <c r="O8" s="32">
        <f>24.53+157.9+30.58</f>
        <v>213.01</v>
      </c>
      <c r="P8" s="48">
        <v>0</v>
      </c>
      <c r="Q8" s="48">
        <v>1</v>
      </c>
      <c r="R8" s="48">
        <v>5</v>
      </c>
      <c r="S8" s="48">
        <v>1</v>
      </c>
      <c r="T8" s="48">
        <v>1</v>
      </c>
    </row>
    <row r="9" spans="1:20" ht="22.5" customHeight="1" x14ac:dyDescent="0.4">
      <c r="A9" s="65">
        <v>4</v>
      </c>
      <c r="B9" s="151" t="s">
        <v>92</v>
      </c>
      <c r="C9" s="152" t="s">
        <v>19</v>
      </c>
      <c r="D9" s="127">
        <v>2</v>
      </c>
      <c r="E9" s="153">
        <v>0</v>
      </c>
      <c r="F9" s="61">
        <v>0</v>
      </c>
      <c r="G9" t="s">
        <v>62</v>
      </c>
      <c r="L9" s="57" t="s">
        <v>26</v>
      </c>
      <c r="M9" s="48" t="s">
        <v>29</v>
      </c>
      <c r="N9" s="32">
        <f t="shared" si="0"/>
        <v>216.97</v>
      </c>
      <c r="O9" s="32">
        <f>149.93+7.51</f>
        <v>157.44</v>
      </c>
      <c r="P9" s="32">
        <f>59.53</f>
        <v>59.53</v>
      </c>
      <c r="Q9" s="32">
        <v>0</v>
      </c>
      <c r="R9" s="32">
        <v>2</v>
      </c>
      <c r="S9" s="32">
        <v>0</v>
      </c>
      <c r="T9" s="48">
        <v>1</v>
      </c>
    </row>
    <row r="10" spans="1:20" ht="22.5" customHeight="1" x14ac:dyDescent="0.4">
      <c r="A10" s="65">
        <v>5</v>
      </c>
      <c r="B10" s="151" t="s">
        <v>93</v>
      </c>
      <c r="C10" s="152" t="s">
        <v>21</v>
      </c>
      <c r="D10" s="128">
        <v>1.5</v>
      </c>
      <c r="E10" s="153">
        <v>0</v>
      </c>
      <c r="F10" s="61">
        <v>0</v>
      </c>
      <c r="G10" t="s">
        <v>62</v>
      </c>
      <c r="O10" s="5">
        <f>SUM(O6:O9)</f>
        <v>2661.1699999999996</v>
      </c>
      <c r="P10" s="5">
        <f>SUM(P6:P9)</f>
        <v>264.97000000000003</v>
      </c>
      <c r="Q10" s="32">
        <f>SUM(Q6:Q9)</f>
        <v>5</v>
      </c>
      <c r="R10" s="32">
        <f>SUM(R6:R9)</f>
        <v>23</v>
      </c>
      <c r="S10" s="32">
        <f t="shared" ref="S10:T10" si="1">SUM(S6:S9)</f>
        <v>3</v>
      </c>
      <c r="T10" s="32">
        <f t="shared" si="1"/>
        <v>2</v>
      </c>
    </row>
    <row r="11" spans="1:20" ht="22.5" customHeight="1" thickBot="1" x14ac:dyDescent="0.45">
      <c r="A11" s="76">
        <v>6</v>
      </c>
      <c r="B11" s="154" t="s">
        <v>94</v>
      </c>
      <c r="C11" s="77" t="s">
        <v>19</v>
      </c>
      <c r="D11" s="155">
        <v>1</v>
      </c>
      <c r="E11" s="22">
        <v>0</v>
      </c>
      <c r="F11" s="62">
        <v>0</v>
      </c>
      <c r="O11" s="5">
        <f>O10+P10</f>
        <v>2926.1399999999994</v>
      </c>
      <c r="Q11" s="48"/>
      <c r="R11" s="58"/>
      <c r="S11"/>
    </row>
    <row r="12" spans="1:20" ht="22.35" customHeight="1" x14ac:dyDescent="0.4">
      <c r="A12" s="31"/>
      <c r="E12" s="44" t="s">
        <v>18</v>
      </c>
      <c r="F12" s="11">
        <v>0</v>
      </c>
      <c r="O12" s="56"/>
      <c r="P12" s="48"/>
      <c r="Q12" s="48"/>
      <c r="R12" s="48"/>
      <c r="S12"/>
    </row>
    <row r="13" spans="1:20" ht="12" customHeight="1" x14ac:dyDescent="0.25">
      <c r="A13" s="31"/>
      <c r="P13" s="48"/>
      <c r="Q13" s="48"/>
      <c r="R13" s="58"/>
      <c r="S13"/>
    </row>
    <row r="14" spans="1:20" ht="55.8" customHeight="1" x14ac:dyDescent="0.25">
      <c r="A14" s="35" t="s">
        <v>53</v>
      </c>
      <c r="B14" s="148" t="s">
        <v>6</v>
      </c>
      <c r="C14" s="148"/>
      <c r="D14" s="148"/>
      <c r="E14" s="148"/>
      <c r="F14" s="148"/>
      <c r="P14" s="48"/>
      <c r="Q14" s="48"/>
      <c r="R14" s="58"/>
      <c r="S14"/>
    </row>
    <row r="15" spans="1:20" ht="94.8" customHeight="1" x14ac:dyDescent="0.25">
      <c r="A15" s="35" t="s">
        <v>53</v>
      </c>
      <c r="B15" s="148" t="s">
        <v>7</v>
      </c>
      <c r="C15" s="148"/>
      <c r="D15" s="148"/>
      <c r="E15" s="148"/>
      <c r="F15" s="148"/>
      <c r="P15" s="48"/>
      <c r="Q15" s="48"/>
      <c r="R15" s="58"/>
      <c r="S15"/>
    </row>
    <row r="16" spans="1:20" customFormat="1" ht="21.75" customHeight="1" x14ac:dyDescent="0.25">
      <c r="A16" s="31"/>
      <c r="B16" s="70"/>
      <c r="C16" s="66"/>
      <c r="D16" s="66"/>
      <c r="E16" s="31" t="s">
        <v>8</v>
      </c>
      <c r="F16" s="2"/>
    </row>
    <row r="17" spans="1:15" customFormat="1" ht="22.5" customHeight="1" x14ac:dyDescent="0.25">
      <c r="E17" s="31" t="s">
        <v>9</v>
      </c>
      <c r="F17" s="3"/>
    </row>
    <row r="18" spans="1:15" x14ac:dyDescent="0.25">
      <c r="A18"/>
      <c r="B18"/>
      <c r="C18"/>
      <c r="D18"/>
    </row>
    <row r="23" spans="1:15" x14ac:dyDescent="0.25">
      <c r="B23" s="175" t="s">
        <v>117</v>
      </c>
      <c r="C23" s="175"/>
      <c r="D23" s="175"/>
      <c r="E23" s="176"/>
      <c r="L23" s="5" t="s">
        <v>29</v>
      </c>
      <c r="O23" s="5" t="s">
        <v>28</v>
      </c>
    </row>
    <row r="25" spans="1:15" x14ac:dyDescent="0.25">
      <c r="K25" s="5">
        <v>11.25</v>
      </c>
      <c r="L25" s="5">
        <v>3</v>
      </c>
      <c r="N25" s="5">
        <v>11.25</v>
      </c>
    </row>
    <row r="26" spans="1:15" x14ac:dyDescent="0.25">
      <c r="K26" s="5">
        <v>22.5</v>
      </c>
      <c r="L26" s="5">
        <v>1</v>
      </c>
      <c r="N26" s="5">
        <v>22.5</v>
      </c>
    </row>
    <row r="27" spans="1:15" x14ac:dyDescent="0.25">
      <c r="K27" s="5">
        <v>45</v>
      </c>
      <c r="L27" s="5">
        <v>2</v>
      </c>
      <c r="N27" s="5">
        <v>45</v>
      </c>
      <c r="O27" s="5">
        <v>4</v>
      </c>
    </row>
    <row r="28" spans="1:15" x14ac:dyDescent="0.25">
      <c r="K28" s="5">
        <v>90</v>
      </c>
      <c r="N28" s="5">
        <v>90</v>
      </c>
      <c r="O28" s="5">
        <v>1</v>
      </c>
    </row>
    <row r="29" spans="1:15" x14ac:dyDescent="0.25">
      <c r="K29" s="12" t="s">
        <v>49</v>
      </c>
      <c r="L29" s="5">
        <v>3</v>
      </c>
      <c r="N29" s="12" t="s">
        <v>49</v>
      </c>
      <c r="O29" s="5">
        <v>3</v>
      </c>
    </row>
    <row r="30" spans="1:15" x14ac:dyDescent="0.25">
      <c r="K30" s="12" t="s">
        <v>48</v>
      </c>
      <c r="N30" s="12" t="s">
        <v>48</v>
      </c>
      <c r="O30" s="5">
        <v>1</v>
      </c>
    </row>
    <row r="31" spans="1:15" x14ac:dyDescent="0.25">
      <c r="N31" s="12" t="s">
        <v>50</v>
      </c>
      <c r="O31" s="5">
        <v>5</v>
      </c>
    </row>
    <row r="32" spans="1:15" x14ac:dyDescent="0.25">
      <c r="N32" s="12" t="s">
        <v>51</v>
      </c>
      <c r="O32" s="5">
        <v>1</v>
      </c>
    </row>
  </sheetData>
  <mergeCells count="5">
    <mergeCell ref="B15:F15"/>
    <mergeCell ref="A4:E4"/>
    <mergeCell ref="B1:D1"/>
    <mergeCell ref="B2:D2"/>
    <mergeCell ref="B14:F14"/>
  </mergeCells>
  <pageMargins left="0.7" right="0.7" top="0.75" bottom="0.75" header="0.3" footer="0.3"/>
  <pageSetup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24"/>
  <sheetViews>
    <sheetView showWhiteSpace="0" view="pageBreakPreview" zoomScale="125" zoomScaleNormal="100" zoomScaleSheetLayoutView="125" workbookViewId="0">
      <selection activeCell="E27" sqref="E27:F28"/>
    </sheetView>
  </sheetViews>
  <sheetFormatPr defaultRowHeight="13.2" x14ac:dyDescent="0.25"/>
  <cols>
    <col min="1" max="1" width="6.6640625" customWidth="1"/>
    <col min="2" max="2" width="40.6640625" customWidth="1"/>
    <col min="3" max="3" width="10.88671875" customWidth="1"/>
    <col min="4" max="4" width="13.44140625" customWidth="1"/>
    <col min="5" max="5" width="19.88671875" style="4" customWidth="1"/>
    <col min="6" max="6" width="14.109375" customWidth="1"/>
    <col min="7" max="7" width="12.33203125" bestFit="1" customWidth="1"/>
    <col min="11" max="12" width="11.6640625" bestFit="1" customWidth="1"/>
    <col min="15" max="15" width="12.6640625" bestFit="1" customWidth="1"/>
    <col min="16" max="16" width="17" bestFit="1" customWidth="1"/>
    <col min="18" max="18" width="10.88671875" bestFit="1" customWidth="1"/>
    <col min="19" max="19" width="15.6640625" bestFit="1" customWidth="1"/>
    <col min="20" max="20" width="12" bestFit="1" customWidth="1"/>
    <col min="21" max="21" width="27.6640625" bestFit="1" customWidth="1"/>
  </cols>
  <sheetData>
    <row r="1" spans="1:24" ht="15.75" customHeight="1" x14ac:dyDescent="0.25">
      <c r="B1" s="146" t="s">
        <v>10</v>
      </c>
      <c r="C1" s="146"/>
      <c r="D1" s="146"/>
      <c r="E1"/>
      <c r="F1" s="69" t="s">
        <v>80</v>
      </c>
    </row>
    <row r="2" spans="1:24" ht="15.6" x14ac:dyDescent="0.25">
      <c r="B2" s="146" t="s">
        <v>81</v>
      </c>
      <c r="C2" s="146"/>
      <c r="D2" s="146"/>
      <c r="F2" s="5" t="s">
        <v>79</v>
      </c>
    </row>
    <row r="3" spans="1:24" ht="16.2" customHeight="1" x14ac:dyDescent="0.3">
      <c r="B3" s="47"/>
      <c r="C3" s="53"/>
      <c r="D3" s="53"/>
      <c r="E3"/>
    </row>
    <row r="4" spans="1:24" ht="21.75" customHeight="1" thickBot="1" x14ac:dyDescent="0.3">
      <c r="A4" s="149" t="s">
        <v>2</v>
      </c>
      <c r="B4" s="149"/>
      <c r="C4" s="149"/>
      <c r="D4" s="149"/>
      <c r="E4" s="149"/>
      <c r="F4" s="51"/>
    </row>
    <row r="5" spans="1:24" ht="26.25" customHeight="1" thickBot="1" x14ac:dyDescent="0.3">
      <c r="A5" s="59" t="s">
        <v>11</v>
      </c>
      <c r="B5" s="40" t="s">
        <v>12</v>
      </c>
      <c r="C5" s="9" t="s">
        <v>13</v>
      </c>
      <c r="D5" s="10" t="s">
        <v>14</v>
      </c>
      <c r="E5" s="9" t="s">
        <v>15</v>
      </c>
      <c r="F5" s="60" t="s">
        <v>16</v>
      </c>
      <c r="G5" t="s">
        <v>45</v>
      </c>
      <c r="H5" t="s">
        <v>46</v>
      </c>
      <c r="N5" s="5"/>
      <c r="R5" s="5"/>
      <c r="V5" s="5"/>
    </row>
    <row r="6" spans="1:24" ht="22.5" customHeight="1" x14ac:dyDescent="0.4">
      <c r="A6" s="118">
        <v>1</v>
      </c>
      <c r="B6" s="156" t="s">
        <v>95</v>
      </c>
      <c r="C6" s="157" t="s">
        <v>22</v>
      </c>
      <c r="D6" s="158">
        <v>1425</v>
      </c>
      <c r="E6" s="153">
        <v>0</v>
      </c>
      <c r="F6" s="61">
        <v>0</v>
      </c>
      <c r="G6" s="5" t="s">
        <v>63</v>
      </c>
      <c r="K6" s="48" t="s">
        <v>32</v>
      </c>
      <c r="L6" s="48" t="s">
        <v>33</v>
      </c>
      <c r="M6" s="48" t="s">
        <v>42</v>
      </c>
      <c r="N6" s="48" t="s">
        <v>43</v>
      </c>
      <c r="O6" s="48" t="s">
        <v>35</v>
      </c>
      <c r="P6" s="48" t="s">
        <v>44</v>
      </c>
      <c r="Q6" s="48" t="s">
        <v>34</v>
      </c>
      <c r="R6" s="48" t="s">
        <v>36</v>
      </c>
      <c r="S6" s="48" t="s">
        <v>27</v>
      </c>
      <c r="T6" s="48" t="s">
        <v>37</v>
      </c>
      <c r="U6" s="48" t="s">
        <v>38</v>
      </c>
      <c r="V6" s="48" t="s">
        <v>39</v>
      </c>
      <c r="W6" s="48" t="s">
        <v>40</v>
      </c>
      <c r="X6" s="48" t="s">
        <v>41</v>
      </c>
    </row>
    <row r="7" spans="1:24" ht="22.5" customHeight="1" x14ac:dyDescent="0.4">
      <c r="A7" s="118">
        <f>A6+1</f>
        <v>2</v>
      </c>
      <c r="B7" s="156" t="s">
        <v>96</v>
      </c>
      <c r="C7" s="157" t="s">
        <v>22</v>
      </c>
      <c r="D7" s="157">
        <v>742</v>
      </c>
      <c r="E7" s="153">
        <v>0</v>
      </c>
      <c r="F7" s="61">
        <v>0</v>
      </c>
      <c r="G7" s="5" t="s">
        <v>63</v>
      </c>
      <c r="J7" t="s">
        <v>31</v>
      </c>
      <c r="K7" s="8" t="e">
        <f>D6+#REF!</f>
        <v>#REF!</v>
      </c>
      <c r="L7" s="8" t="e">
        <f>#REF!+#REF!</f>
        <v>#REF!</v>
      </c>
      <c r="M7" s="48">
        <f>D7</f>
        <v>742</v>
      </c>
      <c r="N7" s="8" t="e">
        <f>#REF!+P7</f>
        <v>#REF!</v>
      </c>
      <c r="O7" s="29" t="e">
        <f>#REF!+#REF!</f>
        <v>#REF!</v>
      </c>
      <c r="P7" s="29">
        <f>D9</f>
        <v>2</v>
      </c>
      <c r="Q7" s="29" t="e">
        <f>#REF!+#REF!</f>
        <v>#REF!</v>
      </c>
      <c r="R7" s="8" t="e">
        <f>D8+#REF!</f>
        <v>#REF!</v>
      </c>
      <c r="S7" s="29" t="e">
        <f>#REF!+#REF!+#REF!+#REF!</f>
        <v>#REF!</v>
      </c>
      <c r="T7" s="29" t="e">
        <f>#REF!+#REF!</f>
        <v>#REF!</v>
      </c>
      <c r="U7" s="8" t="e">
        <f>#REF!</f>
        <v>#REF!</v>
      </c>
      <c r="V7" s="8" t="e">
        <f>#REF!</f>
        <v>#REF!</v>
      </c>
      <c r="W7" s="29" t="e">
        <f>#REF!</f>
        <v>#REF!</v>
      </c>
      <c r="X7" s="29" t="e">
        <f>#REF!</f>
        <v>#REF!</v>
      </c>
    </row>
    <row r="8" spans="1:24" ht="22.5" customHeight="1" x14ac:dyDescent="0.4">
      <c r="A8" s="63">
        <f t="shared" ref="A8:A9" si="0">A7+1</f>
        <v>3</v>
      </c>
      <c r="B8" s="156" t="s">
        <v>97</v>
      </c>
      <c r="C8" s="157" t="s">
        <v>20</v>
      </c>
      <c r="D8" s="158">
        <v>488</v>
      </c>
      <c r="E8" s="153">
        <v>0</v>
      </c>
      <c r="F8" s="61">
        <v>0</v>
      </c>
      <c r="G8" s="5" t="s">
        <v>62</v>
      </c>
      <c r="K8" s="48"/>
      <c r="L8" s="48"/>
      <c r="M8" s="48"/>
      <c r="N8" s="48"/>
    </row>
    <row r="9" spans="1:24" ht="22.5" customHeight="1" thickBot="1" x14ac:dyDescent="0.45">
      <c r="A9" s="64">
        <f t="shared" si="0"/>
        <v>4</v>
      </c>
      <c r="B9" s="85" t="s">
        <v>98</v>
      </c>
      <c r="C9" s="23" t="s">
        <v>19</v>
      </c>
      <c r="D9" s="159">
        <v>2</v>
      </c>
      <c r="E9" s="22">
        <v>0</v>
      </c>
      <c r="F9" s="62">
        <v>0</v>
      </c>
      <c r="G9" s="5" t="s">
        <v>62</v>
      </c>
      <c r="K9" s="48"/>
      <c r="L9" s="48"/>
      <c r="M9" s="48"/>
      <c r="N9" s="48"/>
    </row>
    <row r="10" spans="1:24" ht="22.35" customHeight="1" x14ac:dyDescent="0.4">
      <c r="A10" s="28"/>
      <c r="B10" s="36"/>
      <c r="D10" s="24"/>
      <c r="E10" s="27" t="s">
        <v>23</v>
      </c>
      <c r="F10" s="11">
        <v>0</v>
      </c>
    </row>
    <row r="11" spans="1:24" ht="7.8" customHeight="1" x14ac:dyDescent="0.4">
      <c r="A11" s="28"/>
      <c r="B11" s="36"/>
      <c r="D11" s="24"/>
      <c r="E11" s="27"/>
      <c r="F11" s="11"/>
      <c r="G11" s="1"/>
    </row>
    <row r="12" spans="1:24" ht="54" customHeight="1" x14ac:dyDescent="0.25">
      <c r="A12" s="21" t="s">
        <v>5</v>
      </c>
      <c r="B12" s="148" t="s">
        <v>6</v>
      </c>
      <c r="C12" s="148"/>
      <c r="D12" s="148"/>
      <c r="E12" s="148"/>
      <c r="F12" s="148"/>
      <c r="G12" s="1"/>
    </row>
    <row r="13" spans="1:24" ht="81.599999999999994" customHeight="1" x14ac:dyDescent="0.25">
      <c r="A13" s="21" t="s">
        <v>53</v>
      </c>
      <c r="B13" s="148" t="s">
        <v>7</v>
      </c>
      <c r="C13" s="148"/>
      <c r="D13" s="148"/>
      <c r="E13" s="148"/>
      <c r="F13" s="148"/>
    </row>
    <row r="14" spans="1:24" ht="22.5" customHeight="1" x14ac:dyDescent="0.25">
      <c r="E14" s="31" t="s">
        <v>8</v>
      </c>
      <c r="F14" s="2"/>
    </row>
    <row r="15" spans="1:24" ht="19.5" customHeight="1" x14ac:dyDescent="0.25">
      <c r="E15" s="31" t="s">
        <v>9</v>
      </c>
      <c r="F15" s="3"/>
    </row>
    <row r="16" spans="1:24" ht="9.75" customHeight="1" x14ac:dyDescent="0.25"/>
    <row r="17" spans="2:5" ht="31.5" customHeight="1" x14ac:dyDescent="0.25"/>
    <row r="22" spans="2:5" ht="63.75" customHeight="1" x14ac:dyDescent="0.25"/>
    <row r="23" spans="2:5" x14ac:dyDescent="0.25">
      <c r="B23" s="173" t="s">
        <v>117</v>
      </c>
      <c r="C23" s="173"/>
      <c r="D23" s="173"/>
      <c r="E23" s="174"/>
    </row>
    <row r="24" spans="2:5" ht="90" customHeight="1" x14ac:dyDescent="0.25"/>
  </sheetData>
  <mergeCells count="5">
    <mergeCell ref="A4:E4"/>
    <mergeCell ref="B1:D1"/>
    <mergeCell ref="B2:D2"/>
    <mergeCell ref="B13:F13"/>
    <mergeCell ref="B12:F12"/>
  </mergeCells>
  <pageMargins left="0.7" right="0.7" top="0.75" bottom="0.75" header="0.3" footer="0.3"/>
  <pageSetup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2"/>
  <sheetViews>
    <sheetView view="pageBreakPreview" zoomScale="125" zoomScaleNormal="100" zoomScaleSheetLayoutView="125" workbookViewId="0">
      <selection activeCell="E27" sqref="E27:F28"/>
    </sheetView>
  </sheetViews>
  <sheetFormatPr defaultRowHeight="13.2" x14ac:dyDescent="0.25"/>
  <cols>
    <col min="1" max="1" width="6.6640625" customWidth="1"/>
    <col min="2" max="2" width="43" customWidth="1"/>
    <col min="3" max="3" width="10.44140625" customWidth="1"/>
    <col min="4" max="4" width="12" customWidth="1"/>
    <col min="5" max="5" width="13.44140625" style="4" customWidth="1"/>
    <col min="6" max="6" width="14.109375" customWidth="1"/>
    <col min="7" max="8" width="13.33203125" customWidth="1"/>
  </cols>
  <sheetData>
    <row r="1" spans="1:8" ht="15.75" customHeight="1" x14ac:dyDescent="0.25">
      <c r="B1" s="146" t="s">
        <v>10</v>
      </c>
      <c r="C1" s="146"/>
      <c r="D1" s="146"/>
      <c r="E1"/>
      <c r="F1" s="69" t="s">
        <v>80</v>
      </c>
    </row>
    <row r="2" spans="1:8" ht="15.6" x14ac:dyDescent="0.25">
      <c r="B2" s="146" t="s">
        <v>81</v>
      </c>
      <c r="C2" s="146"/>
      <c r="D2" s="146"/>
      <c r="F2" s="5" t="s">
        <v>79</v>
      </c>
    </row>
    <row r="3" spans="1:8" ht="17.25" customHeight="1" x14ac:dyDescent="0.25">
      <c r="B3" s="124"/>
    </row>
    <row r="4" spans="1:8" ht="21.75" customHeight="1" thickBot="1" x14ac:dyDescent="0.3">
      <c r="A4" s="145" t="s">
        <v>3</v>
      </c>
      <c r="B4" s="145"/>
      <c r="C4" s="145"/>
      <c r="D4" s="145"/>
      <c r="E4" s="145"/>
      <c r="F4" s="51"/>
    </row>
    <row r="5" spans="1:8" ht="26.25" customHeight="1" thickBot="1" x14ac:dyDescent="0.3">
      <c r="A5" s="59" t="s">
        <v>11</v>
      </c>
      <c r="B5" s="40" t="s">
        <v>12</v>
      </c>
      <c r="C5" s="9" t="s">
        <v>13</v>
      </c>
      <c r="D5" s="10" t="s">
        <v>14</v>
      </c>
      <c r="E5" s="9" t="s">
        <v>15</v>
      </c>
      <c r="F5" s="60" t="s">
        <v>16</v>
      </c>
      <c r="G5" t="s">
        <v>45</v>
      </c>
      <c r="H5" t="s">
        <v>46</v>
      </c>
    </row>
    <row r="6" spans="1:8" ht="22.5" customHeight="1" x14ac:dyDescent="0.4">
      <c r="A6" s="121">
        <v>1</v>
      </c>
      <c r="B6" s="122" t="s">
        <v>99</v>
      </c>
      <c r="C6" s="72" t="s">
        <v>22</v>
      </c>
      <c r="D6" s="123">
        <v>2212</v>
      </c>
      <c r="E6" s="67">
        <v>0</v>
      </c>
      <c r="F6" s="68">
        <v>0</v>
      </c>
      <c r="G6" t="s">
        <v>47</v>
      </c>
    </row>
    <row r="7" spans="1:8" ht="22.5" customHeight="1" x14ac:dyDescent="0.4">
      <c r="A7" s="63">
        <f>A6+1</f>
        <v>2</v>
      </c>
      <c r="B7" s="156" t="s">
        <v>100</v>
      </c>
      <c r="C7" s="157" t="s">
        <v>22</v>
      </c>
      <c r="D7" s="161">
        <v>2055</v>
      </c>
      <c r="E7" s="153">
        <v>0</v>
      </c>
      <c r="F7" s="61">
        <v>0</v>
      </c>
      <c r="G7" t="s">
        <v>30</v>
      </c>
      <c r="H7" s="5"/>
    </row>
    <row r="8" spans="1:8" ht="22.5" customHeight="1" x14ac:dyDescent="0.4">
      <c r="A8" s="63">
        <f t="shared" ref="A8:A10" si="0">A7+1</f>
        <v>3</v>
      </c>
      <c r="B8" s="162" t="s">
        <v>103</v>
      </c>
      <c r="C8" s="157" t="s">
        <v>22</v>
      </c>
      <c r="D8" s="161">
        <v>2212</v>
      </c>
      <c r="E8" s="153">
        <v>0</v>
      </c>
      <c r="F8" s="61">
        <v>0</v>
      </c>
      <c r="G8" t="s">
        <v>62</v>
      </c>
    </row>
    <row r="9" spans="1:8" ht="22.5" customHeight="1" x14ac:dyDescent="0.4">
      <c r="A9" s="63">
        <f t="shared" si="0"/>
        <v>4</v>
      </c>
      <c r="B9" s="162" t="s">
        <v>102</v>
      </c>
      <c r="C9" s="157" t="s">
        <v>73</v>
      </c>
      <c r="D9" s="161">
        <v>1</v>
      </c>
      <c r="E9" s="153">
        <v>0</v>
      </c>
      <c r="F9" s="61">
        <v>0</v>
      </c>
    </row>
    <row r="10" spans="1:8" ht="22.5" customHeight="1" thickBot="1" x14ac:dyDescent="0.45">
      <c r="A10" s="64">
        <f t="shared" si="0"/>
        <v>5</v>
      </c>
      <c r="B10" s="86" t="s">
        <v>101</v>
      </c>
      <c r="C10" s="23" t="s">
        <v>20</v>
      </c>
      <c r="D10" s="38">
        <v>839</v>
      </c>
      <c r="E10" s="22">
        <v>0</v>
      </c>
      <c r="F10" s="62">
        <v>0</v>
      </c>
      <c r="G10" t="s">
        <v>62</v>
      </c>
    </row>
    <row r="11" spans="1:8" ht="22.35" customHeight="1" x14ac:dyDescent="0.4">
      <c r="A11" s="6"/>
      <c r="B11" s="33"/>
      <c r="C11" s="7"/>
      <c r="D11" s="25"/>
      <c r="E11" s="44" t="s">
        <v>18</v>
      </c>
      <c r="F11" s="11">
        <v>0</v>
      </c>
    </row>
    <row r="12" spans="1:8" ht="17.25" customHeight="1" x14ac:dyDescent="0.25">
      <c r="A12" s="30" t="s">
        <v>5</v>
      </c>
      <c r="B12" s="160" t="s">
        <v>52</v>
      </c>
      <c r="C12" s="160"/>
      <c r="D12" s="160"/>
      <c r="E12" s="160"/>
      <c r="F12" s="160"/>
    </row>
    <row r="13" spans="1:8" ht="55.2" customHeight="1" x14ac:dyDescent="0.25">
      <c r="A13" s="21" t="s">
        <v>53</v>
      </c>
      <c r="B13" s="150" t="s">
        <v>6</v>
      </c>
      <c r="C13" s="150"/>
      <c r="D13" s="150"/>
      <c r="E13" s="150"/>
      <c r="F13" s="150"/>
    </row>
    <row r="14" spans="1:8" ht="95.4" customHeight="1" x14ac:dyDescent="0.25">
      <c r="A14" s="21" t="s">
        <v>53</v>
      </c>
      <c r="B14" s="147" t="s">
        <v>7</v>
      </c>
      <c r="C14" s="147"/>
      <c r="D14" s="147"/>
      <c r="E14" s="147"/>
      <c r="F14" s="147"/>
    </row>
    <row r="15" spans="1:8" ht="22.5" customHeight="1" x14ac:dyDescent="0.25">
      <c r="E15" s="31" t="s">
        <v>8</v>
      </c>
      <c r="F15" s="2"/>
    </row>
    <row r="16" spans="1:8" ht="22.5" customHeight="1" x14ac:dyDescent="0.25">
      <c r="E16" s="31" t="s">
        <v>9</v>
      </c>
      <c r="F16" s="3"/>
    </row>
    <row r="22" spans="2:5" x14ac:dyDescent="0.25">
      <c r="B22" s="173" t="s">
        <v>117</v>
      </c>
      <c r="C22" s="173"/>
      <c r="D22" s="173"/>
      <c r="E22" s="174"/>
    </row>
  </sheetData>
  <mergeCells count="6">
    <mergeCell ref="A4:E4"/>
    <mergeCell ref="B1:D1"/>
    <mergeCell ref="B2:D2"/>
    <mergeCell ref="B14:F14"/>
    <mergeCell ref="B12:F12"/>
    <mergeCell ref="B13:F13"/>
  </mergeCells>
  <pageMargins left="0.7" right="0.7" top="0.75" bottom="0.75" header="0.3" footer="0.3"/>
  <pageSetup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28D26-B556-4C99-9F97-71B5619FAC11}">
  <dimension ref="A1:H32"/>
  <sheetViews>
    <sheetView tabSelected="1" view="pageBreakPreview" zoomScale="125" zoomScaleNormal="115" zoomScaleSheetLayoutView="125" workbookViewId="0">
      <selection activeCell="G10" sqref="G10:G11"/>
    </sheetView>
  </sheetViews>
  <sheetFormatPr defaultRowHeight="13.2" x14ac:dyDescent="0.25"/>
  <cols>
    <col min="1" max="1" width="6.88671875" customWidth="1"/>
    <col min="2" max="2" width="59.5546875" customWidth="1"/>
    <col min="3" max="3" width="12.88671875" customWidth="1"/>
    <col min="4" max="4" width="14.44140625" customWidth="1"/>
    <col min="5" max="5" width="13.44140625" customWidth="1"/>
    <col min="6" max="6" width="14.109375" customWidth="1"/>
    <col min="7" max="8" width="12.88671875" style="48" customWidth="1"/>
  </cols>
  <sheetData>
    <row r="1" spans="1:8" ht="15.75" customHeight="1" x14ac:dyDescent="0.25">
      <c r="B1" s="146" t="s">
        <v>10</v>
      </c>
      <c r="C1" s="146"/>
      <c r="D1" s="146"/>
      <c r="E1" s="146"/>
      <c r="F1" s="69" t="s">
        <v>80</v>
      </c>
    </row>
    <row r="2" spans="1:8" ht="15.6" x14ac:dyDescent="0.25">
      <c r="B2" s="146" t="s">
        <v>81</v>
      </c>
      <c r="C2" s="146"/>
      <c r="D2" s="146"/>
      <c r="E2" s="146"/>
      <c r="F2" s="5" t="s">
        <v>79</v>
      </c>
    </row>
    <row r="3" spans="1:8" ht="22.5" customHeight="1" x14ac:dyDescent="0.25">
      <c r="B3" s="124"/>
    </row>
    <row r="4" spans="1:8" ht="18" thickBot="1" x14ac:dyDescent="0.3">
      <c r="A4" s="149" t="s">
        <v>55</v>
      </c>
      <c r="B4" s="149"/>
      <c r="C4" s="149"/>
      <c r="D4" s="149"/>
      <c r="E4" s="149"/>
      <c r="F4" s="51"/>
    </row>
    <row r="5" spans="1:8" ht="27" thickBot="1" x14ac:dyDescent="0.3">
      <c r="A5" s="59" t="s">
        <v>11</v>
      </c>
      <c r="B5" s="40" t="s">
        <v>12</v>
      </c>
      <c r="C5" s="9" t="s">
        <v>13</v>
      </c>
      <c r="D5" s="10" t="s">
        <v>14</v>
      </c>
      <c r="E5" s="75" t="s">
        <v>15</v>
      </c>
      <c r="F5" s="55"/>
      <c r="G5" s="48" t="s">
        <v>45</v>
      </c>
      <c r="H5" s="48" t="s">
        <v>46</v>
      </c>
    </row>
    <row r="6" spans="1:8" ht="22.5" customHeight="1" x14ac:dyDescent="0.4">
      <c r="A6" s="121">
        <v>1</v>
      </c>
      <c r="B6" s="130" t="s">
        <v>104</v>
      </c>
      <c r="C6" s="131" t="s">
        <v>17</v>
      </c>
      <c r="D6" s="123">
        <v>1781.84</v>
      </c>
      <c r="E6" s="68">
        <v>0</v>
      </c>
      <c r="F6" s="11"/>
      <c r="G6" s="172" t="s">
        <v>116</v>
      </c>
      <c r="H6" s="32"/>
    </row>
    <row r="7" spans="1:8" ht="22.5" customHeight="1" x14ac:dyDescent="0.4">
      <c r="A7" s="63">
        <f>A6+1</f>
        <v>2</v>
      </c>
      <c r="B7" s="165" t="s">
        <v>105</v>
      </c>
      <c r="C7" s="164" t="s">
        <v>17</v>
      </c>
      <c r="D7" s="161">
        <v>3761.24</v>
      </c>
      <c r="E7" s="61">
        <v>0</v>
      </c>
      <c r="F7" s="11"/>
      <c r="G7" s="172" t="s">
        <v>116</v>
      </c>
      <c r="H7" s="32"/>
    </row>
    <row r="8" spans="1:8" ht="22.5" customHeight="1" x14ac:dyDescent="0.4">
      <c r="A8" s="63">
        <f t="shared" ref="A8:A20" si="0">A7+1</f>
        <v>3</v>
      </c>
      <c r="B8" s="165" t="s">
        <v>106</v>
      </c>
      <c r="C8" s="164" t="s">
        <v>22</v>
      </c>
      <c r="D8" s="161">
        <v>3131</v>
      </c>
      <c r="E8" s="61">
        <v>0</v>
      </c>
      <c r="F8" s="11"/>
      <c r="G8" s="172" t="s">
        <v>116</v>
      </c>
      <c r="H8" s="32"/>
    </row>
    <row r="9" spans="1:8" ht="24" customHeight="1" x14ac:dyDescent="0.4">
      <c r="A9" s="63">
        <f t="shared" si="0"/>
        <v>4</v>
      </c>
      <c r="B9" s="165" t="s">
        <v>107</v>
      </c>
      <c r="C9" s="164" t="s">
        <v>22</v>
      </c>
      <c r="D9" s="161">
        <v>406</v>
      </c>
      <c r="E9" s="61">
        <v>0</v>
      </c>
      <c r="F9" s="11"/>
      <c r="G9" s="172" t="s">
        <v>116</v>
      </c>
      <c r="H9" s="32"/>
    </row>
    <row r="10" spans="1:8" ht="22.35" customHeight="1" x14ac:dyDescent="0.4">
      <c r="A10" s="63">
        <f t="shared" si="0"/>
        <v>5</v>
      </c>
      <c r="B10" s="165" t="s">
        <v>108</v>
      </c>
      <c r="C10" s="164" t="s">
        <v>22</v>
      </c>
      <c r="D10" s="161">
        <v>3131</v>
      </c>
      <c r="E10" s="61">
        <v>0</v>
      </c>
      <c r="F10" s="11"/>
      <c r="G10" s="172" t="s">
        <v>116</v>
      </c>
      <c r="H10" s="32"/>
    </row>
    <row r="11" spans="1:8" ht="28.8" customHeight="1" x14ac:dyDescent="0.4">
      <c r="A11" s="63">
        <f t="shared" si="0"/>
        <v>6</v>
      </c>
      <c r="B11" s="165" t="s">
        <v>109</v>
      </c>
      <c r="C11" s="164" t="s">
        <v>22</v>
      </c>
      <c r="D11" s="161">
        <v>2567</v>
      </c>
      <c r="E11" s="61">
        <v>0</v>
      </c>
      <c r="F11" s="11"/>
      <c r="G11" s="172" t="s">
        <v>116</v>
      </c>
      <c r="H11" s="32"/>
    </row>
    <row r="12" spans="1:8" ht="22.35" customHeight="1" x14ac:dyDescent="0.4">
      <c r="A12" s="63">
        <f t="shared" si="0"/>
        <v>7</v>
      </c>
      <c r="B12" s="165" t="s">
        <v>119</v>
      </c>
      <c r="C12" s="164" t="s">
        <v>22</v>
      </c>
      <c r="D12" s="161">
        <v>3132</v>
      </c>
      <c r="E12" s="61">
        <v>0</v>
      </c>
      <c r="F12" s="11"/>
      <c r="G12" s="172" t="s">
        <v>116</v>
      </c>
      <c r="H12" s="32"/>
    </row>
    <row r="13" spans="1:8" ht="22.35" customHeight="1" x14ac:dyDescent="0.4">
      <c r="A13" s="63">
        <f t="shared" si="0"/>
        <v>8</v>
      </c>
      <c r="B13" s="165" t="s">
        <v>110</v>
      </c>
      <c r="C13" s="164" t="s">
        <v>22</v>
      </c>
      <c r="D13" s="161">
        <v>3495</v>
      </c>
      <c r="E13" s="61">
        <v>0</v>
      </c>
      <c r="F13" s="11"/>
      <c r="G13" s="172" t="s">
        <v>116</v>
      </c>
      <c r="H13" s="32"/>
    </row>
    <row r="14" spans="1:8" ht="22.35" customHeight="1" x14ac:dyDescent="0.4">
      <c r="A14" s="63">
        <f t="shared" si="0"/>
        <v>9</v>
      </c>
      <c r="B14" s="165" t="s">
        <v>111</v>
      </c>
      <c r="C14" s="164" t="s">
        <v>20</v>
      </c>
      <c r="D14" s="161">
        <v>15</v>
      </c>
      <c r="E14" s="61">
        <v>0</v>
      </c>
      <c r="F14" s="11"/>
      <c r="G14" s="172" t="s">
        <v>116</v>
      </c>
      <c r="H14" s="32"/>
    </row>
    <row r="15" spans="1:8" ht="22.35" customHeight="1" x14ac:dyDescent="0.4">
      <c r="A15" s="63">
        <f t="shared" si="0"/>
        <v>10</v>
      </c>
      <c r="B15" s="165" t="s">
        <v>112</v>
      </c>
      <c r="C15" s="164" t="s">
        <v>19</v>
      </c>
      <c r="D15" s="161">
        <v>1</v>
      </c>
      <c r="E15" s="61">
        <v>0</v>
      </c>
      <c r="F15" s="11"/>
      <c r="G15" s="172" t="s">
        <v>116</v>
      </c>
      <c r="H15" s="32"/>
    </row>
    <row r="16" spans="1:8" ht="22.35" customHeight="1" x14ac:dyDescent="0.4">
      <c r="A16" s="63">
        <f t="shared" si="0"/>
        <v>11</v>
      </c>
      <c r="B16" s="165" t="s">
        <v>120</v>
      </c>
      <c r="C16" s="164" t="s">
        <v>19</v>
      </c>
      <c r="D16" s="161">
        <v>1</v>
      </c>
      <c r="E16" s="61">
        <v>0</v>
      </c>
      <c r="F16" s="11"/>
      <c r="G16" s="172" t="s">
        <v>116</v>
      </c>
      <c r="H16" s="32"/>
    </row>
    <row r="17" spans="1:8" ht="22.35" customHeight="1" x14ac:dyDescent="0.4">
      <c r="A17" s="63">
        <f t="shared" si="0"/>
        <v>12</v>
      </c>
      <c r="B17" s="165" t="s">
        <v>113</v>
      </c>
      <c r="C17" s="164" t="s">
        <v>73</v>
      </c>
      <c r="D17" s="161">
        <v>1</v>
      </c>
      <c r="E17" s="61">
        <v>0</v>
      </c>
      <c r="F17" s="11"/>
      <c r="G17" s="172" t="s">
        <v>116</v>
      </c>
      <c r="H17" s="32"/>
    </row>
    <row r="18" spans="1:8" ht="22.35" customHeight="1" x14ac:dyDescent="0.4">
      <c r="A18" s="63">
        <f t="shared" si="0"/>
        <v>13</v>
      </c>
      <c r="B18" s="165" t="s">
        <v>114</v>
      </c>
      <c r="C18" s="164" t="s">
        <v>73</v>
      </c>
      <c r="D18" s="161">
        <v>1</v>
      </c>
      <c r="E18" s="61">
        <v>0</v>
      </c>
      <c r="F18" s="11"/>
      <c r="G18" s="172" t="s">
        <v>116</v>
      </c>
      <c r="H18" s="32"/>
    </row>
    <row r="19" spans="1:8" ht="22.35" customHeight="1" x14ac:dyDescent="0.4">
      <c r="A19" s="63">
        <f t="shared" si="0"/>
        <v>14</v>
      </c>
      <c r="B19" s="165" t="s">
        <v>118</v>
      </c>
      <c r="C19" s="164" t="s">
        <v>20</v>
      </c>
      <c r="D19" s="161">
        <v>1148</v>
      </c>
      <c r="E19" s="61">
        <v>0</v>
      </c>
      <c r="F19" s="11"/>
      <c r="G19" s="172" t="s">
        <v>116</v>
      </c>
      <c r="H19" s="32"/>
    </row>
    <row r="20" spans="1:8" ht="39.6" customHeight="1" thickBot="1" x14ac:dyDescent="0.45">
      <c r="A20" s="64">
        <f t="shared" si="0"/>
        <v>15</v>
      </c>
      <c r="B20" s="119" t="s">
        <v>115</v>
      </c>
      <c r="C20" s="120" t="s">
        <v>73</v>
      </c>
      <c r="D20" s="38">
        <v>1</v>
      </c>
      <c r="E20" s="62">
        <v>0</v>
      </c>
      <c r="F20" s="11"/>
      <c r="G20" s="172" t="s">
        <v>116</v>
      </c>
      <c r="H20" s="32"/>
    </row>
    <row r="21" spans="1:8" ht="13.5" customHeight="1" x14ac:dyDescent="0.4">
      <c r="A21" s="6"/>
      <c r="B21" s="13"/>
      <c r="C21" s="52"/>
      <c r="D21" s="44"/>
      <c r="E21" s="11"/>
      <c r="F21" s="71"/>
    </row>
    <row r="22" spans="1:8" ht="13.5" customHeight="1" x14ac:dyDescent="0.25">
      <c r="A22" s="21" t="s">
        <v>5</v>
      </c>
      <c r="B22" s="180" t="s">
        <v>56</v>
      </c>
      <c r="C22" s="180"/>
      <c r="D22" s="180"/>
      <c r="E22" s="180"/>
      <c r="F22" s="180"/>
    </row>
    <row r="23" spans="1:8" ht="58.8" customHeight="1" x14ac:dyDescent="0.25">
      <c r="A23" s="21" t="s">
        <v>53</v>
      </c>
      <c r="B23" s="150" t="s">
        <v>6</v>
      </c>
      <c r="C23" s="150"/>
      <c r="D23" s="150"/>
      <c r="E23" s="150"/>
      <c r="F23" s="150"/>
    </row>
    <row r="24" spans="1:8" ht="94.35" customHeight="1" x14ac:dyDescent="0.25">
      <c r="A24" s="21" t="s">
        <v>53</v>
      </c>
      <c r="B24" s="150" t="s">
        <v>7</v>
      </c>
      <c r="C24" s="150"/>
      <c r="D24" s="150"/>
      <c r="E24" s="150"/>
      <c r="F24" s="150"/>
    </row>
    <row r="25" spans="1:8" ht="15.6" customHeight="1" x14ac:dyDescent="0.25">
      <c r="A25" s="181" t="s">
        <v>121</v>
      </c>
      <c r="B25" s="5" t="s">
        <v>122</v>
      </c>
      <c r="F25" s="166"/>
    </row>
    <row r="26" spans="1:8" ht="22.5" customHeight="1" thickBot="1" x14ac:dyDescent="0.3">
      <c r="B26" s="173"/>
      <c r="C26" s="173"/>
      <c r="D26" s="173"/>
      <c r="E26" s="31" t="s">
        <v>8</v>
      </c>
      <c r="F26" s="73"/>
    </row>
    <row r="27" spans="1:8" ht="13.8" thickBot="1" x14ac:dyDescent="0.3">
      <c r="E27" s="31" t="s">
        <v>9</v>
      </c>
      <c r="F27" s="74"/>
    </row>
    <row r="32" spans="1:8" x14ac:dyDescent="0.25">
      <c r="B32" s="132"/>
      <c r="C32" s="132"/>
      <c r="D32" s="132"/>
      <c r="E32" s="132"/>
    </row>
  </sheetData>
  <mergeCells count="6">
    <mergeCell ref="B1:E1"/>
    <mergeCell ref="B2:E2"/>
    <mergeCell ref="A4:E4"/>
    <mergeCell ref="B23:F23"/>
    <mergeCell ref="B24:F24"/>
    <mergeCell ref="B22:F22"/>
  </mergeCells>
  <phoneticPr fontId="16" type="noConversion"/>
  <pageMargins left="0.7" right="0.7" top="0.75" bottom="0.75" header="0.3" footer="0.3"/>
  <pageSetup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BID SUMMARY</vt:lpstr>
      <vt:lpstr>1300.2550 Grading</vt:lpstr>
      <vt:lpstr>1300.2555 Clearing TPDES</vt:lpstr>
      <vt:lpstr>1300.2850 Water</vt:lpstr>
      <vt:lpstr>1300.3000 Drainage</vt:lpstr>
      <vt:lpstr>1300.3316 Streets</vt:lpstr>
      <vt:lpstr>Add. Alt</vt:lpstr>
      <vt:lpstr>'1300.2550 Grading'!Print_Area</vt:lpstr>
      <vt:lpstr>'1300.2555 Clearing TPDES'!Print_Area</vt:lpstr>
      <vt:lpstr>'1300.2850 Water'!Print_Area</vt:lpstr>
      <vt:lpstr>'1300.3000 Drainage'!Print_Area</vt:lpstr>
      <vt:lpstr>'1300.3316 Streets'!Print_Area</vt:lpstr>
      <vt:lpstr>'Add. Alt'!Print_Area</vt:lpstr>
      <vt:lpstr>'BID SUMMARY'!Print_Area</vt:lpstr>
    </vt:vector>
  </TitlesOfParts>
  <Manager/>
  <Company>COSA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jr16004</dc:creator>
  <cp:keywords/>
  <dc:description/>
  <cp:lastModifiedBy>Max Zekos</cp:lastModifiedBy>
  <cp:revision/>
  <cp:lastPrinted>2024-04-11T21:34:47Z</cp:lastPrinted>
  <dcterms:created xsi:type="dcterms:W3CDTF">2009-02-11T21:40:13Z</dcterms:created>
  <dcterms:modified xsi:type="dcterms:W3CDTF">2024-04-11T21:36:32Z</dcterms:modified>
  <cp:category/>
  <cp:contentStatus/>
</cp:coreProperties>
</file>