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M:\_Projects\011 - KB Homes\011.039 - South Point Unit 6\Bid Docs\Southpoint Unit 6 Initial Bid Package\"/>
    </mc:Choice>
  </mc:AlternateContent>
  <xr:revisionPtr revIDLastSave="0" documentId="13_ncr:1_{B9D065E3-B3F2-4DEE-9E2A-2ECAAE78CBEF}" xr6:coauthVersionLast="47" xr6:coauthVersionMax="47" xr10:uidLastSave="{00000000-0000-0000-0000-000000000000}"/>
  <bookViews>
    <workbookView xWindow="-28920" yWindow="-135" windowWidth="29040" windowHeight="15720" tabRatio="836" xr2:uid="{00000000-000D-0000-FFFF-FFFF00000000}"/>
  </bookViews>
  <sheets>
    <sheet name="BID SUMMARY" sheetId="6" r:id="rId1"/>
    <sheet name="1300.3316 Collector Street" sheetId="33" state="hidden" r:id="rId2"/>
  </sheets>
  <definedNames>
    <definedName name="_xlnm.Print_Area" localSheetId="1">'1300.3316 Collector Street'!$A$1:$F$26</definedName>
    <definedName name="_xlnm.Print_Area" localSheetId="0">'BID SUMMARY'!$A$1:$I$160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1" i="6" l="1"/>
  <c r="E156" i="6" l="1"/>
  <c r="E155" i="6"/>
  <c r="B85" i="6"/>
  <c r="B86" i="6" s="1"/>
  <c r="B87" i="6" s="1"/>
  <c r="B88" i="6" s="1"/>
  <c r="B89" i="6" s="1"/>
  <c r="B90" i="6" s="1"/>
  <c r="B91" i="6" s="1"/>
  <c r="B92" i="6" s="1"/>
  <c r="B93" i="6" s="1"/>
  <c r="B94" i="6" s="1"/>
  <c r="B95" i="6" s="1"/>
  <c r="B96" i="6" s="1"/>
  <c r="B97" i="6" s="1"/>
  <c r="B98" i="6" s="1"/>
  <c r="E46" i="6"/>
  <c r="E47" i="6"/>
  <c r="E157" i="6" l="1"/>
  <c r="E154" i="6"/>
  <c r="B47" i="6"/>
  <c r="B48" i="6" s="1"/>
  <c r="B49" i="6" s="1"/>
  <c r="B50" i="6" s="1"/>
  <c r="B51" i="6" s="1"/>
  <c r="B52" i="6" s="1"/>
  <c r="B53" i="6" s="1"/>
  <c r="B54" i="6" s="1"/>
  <c r="B66" i="6"/>
  <c r="B67" i="6" s="1"/>
  <c r="B68" i="6" s="1"/>
  <c r="B69" i="6" s="1"/>
  <c r="B70" i="6" s="1"/>
  <c r="B71" i="6" s="1"/>
  <c r="B72" i="6" s="1"/>
  <c r="B73" i="6" s="1"/>
  <c r="B133" i="6"/>
  <c r="B134" i="6" s="1"/>
  <c r="B135" i="6" s="1"/>
  <c r="B112" i="6"/>
  <c r="B113" i="6" s="1"/>
  <c r="B137" i="6" l="1"/>
  <c r="B139" i="6" s="1"/>
  <c r="B140" i="6" s="1"/>
  <c r="B142" i="6" s="1"/>
  <c r="B143" i="6" s="1"/>
  <c r="B144" i="6" s="1"/>
  <c r="B145" i="6" s="1"/>
  <c r="B146" i="6" s="1"/>
  <c r="B147" i="6" s="1"/>
  <c r="B148" i="6" s="1"/>
  <c r="B136" i="6"/>
  <c r="P14" i="33" l="1"/>
  <c r="P15" i="33" s="1"/>
  <c r="O13" i="33"/>
  <c r="M6" i="33"/>
  <c r="N6" i="33" s="1"/>
  <c r="G8" i="33"/>
  <c r="J18" i="33" l="1"/>
  <c r="J13" i="33"/>
  <c r="J14" i="33" s="1"/>
  <c r="M18" i="33"/>
  <c r="L15" i="33"/>
  <c r="L16" i="33" s="1"/>
  <c r="M17" i="33" s="1"/>
  <c r="F19" i="33" l="1"/>
  <c r="F18" i="33"/>
  <c r="F17" i="33"/>
  <c r="F15" i="33"/>
  <c r="F12" i="33"/>
  <c r="F11" i="33"/>
  <c r="F10" i="33"/>
  <c r="F9" i="33"/>
  <c r="A7" i="33"/>
  <c r="A8" i="33" s="1"/>
  <c r="A9" i="33" s="1"/>
  <c r="A10" i="33" s="1"/>
  <c r="A11" i="33" s="1"/>
  <c r="A12" i="33" s="1"/>
  <c r="A13" i="33" s="1"/>
  <c r="A14" i="33" s="1"/>
  <c r="A15" i="33" s="1"/>
  <c r="A17" i="33" l="1"/>
  <c r="A18" i="33" s="1"/>
  <c r="A19" i="33" s="1"/>
  <c r="F20" i="33"/>
</calcChain>
</file>

<file path=xl/sharedStrings.xml><?xml version="1.0" encoding="utf-8"?>
<sst xmlns="http://schemas.openxmlformats.org/spreadsheetml/2006/main" count="340" uniqueCount="167">
  <si>
    <t>Job No.</t>
  </si>
  <si>
    <t>BID SUMMARY</t>
  </si>
  <si>
    <t>1300.3316 STREET IMPROVEMENTS</t>
  </si>
  <si>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</si>
  <si>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</si>
  <si>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</si>
  <si>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Bidders Initials</t>
  </si>
  <si>
    <t>Date</t>
  </si>
  <si>
    <t xml:space="preserve">BID PROPOSAL SUMMARY
                                                                        </t>
  </si>
  <si>
    <t>NO.</t>
  </si>
  <si>
    <t>DESCRIPTION</t>
  </si>
  <si>
    <t>UNIT OF MEASURE</t>
  </si>
  <si>
    <t>APPROX. QUANTITIES</t>
  </si>
  <si>
    <t>UNIT PRICES</t>
  </si>
  <si>
    <t>COST</t>
  </si>
  <si>
    <t>TOTAL COST</t>
  </si>
  <si>
    <t>Stabilized Construction Entrance</t>
  </si>
  <si>
    <t>EA</t>
  </si>
  <si>
    <t>Concrete Washout Pit</t>
  </si>
  <si>
    <t>LF</t>
  </si>
  <si>
    <t>VF</t>
  </si>
  <si>
    <t>SY</t>
  </si>
  <si>
    <t xml:space="preserve">4' Sidewalk </t>
  </si>
  <si>
    <t xml:space="preserve">LS </t>
  </si>
  <si>
    <t>Concrete Curb and Gutter</t>
  </si>
  <si>
    <t>ADA Ramps</t>
  </si>
  <si>
    <t>C2.01, also hammer head curb and gutter area?</t>
  </si>
  <si>
    <t>Rock Berm</t>
  </si>
  <si>
    <t>Prepared by:</t>
  </si>
  <si>
    <t>Reviewed by:</t>
  </si>
  <si>
    <t>JK</t>
  </si>
  <si>
    <t>Prime coat shall be included in costs of related bid items</t>
  </si>
  <si>
    <t>**</t>
  </si>
  <si>
    <t>End of Road (Bollards and Markers)</t>
  </si>
  <si>
    <t>Signage Striping</t>
  </si>
  <si>
    <t>R.O.W. Clearing and Grubbing</t>
  </si>
  <si>
    <t xml:space="preserve">R.O.W. Revegetation </t>
  </si>
  <si>
    <t>Street sections provided above are directly from the City of New Braunfels "One &amp; Two Family Residential Local" detail. The Geotechnical Engineer has provided alternate options involving geogrid and lime stabilization that result in reduced base sections. Please note that even if instructed to use an alternate street section, that all requirements in the City of New Braunfels detail shall be met, including, but not limited to, the base being extended 1 foot beyond the back of curb with a 6" minimum thickness.</t>
  </si>
  <si>
    <t>Tie-in to Existing Main</t>
  </si>
  <si>
    <t>Sky Ranch Unit 2A</t>
  </si>
  <si>
    <t>01.10.25</t>
  </si>
  <si>
    <t>AE</t>
  </si>
  <si>
    <t>LS</t>
  </si>
  <si>
    <t>Meter Boxes</t>
  </si>
  <si>
    <t>TN</t>
  </si>
  <si>
    <t>15" Flex Base (Collector)</t>
  </si>
  <si>
    <t>6" Lime Stabalized Subgrade</t>
  </si>
  <si>
    <t>GAL</t>
  </si>
  <si>
    <t>Prime Coat</t>
  </si>
  <si>
    <t>4-7" Hike &amp; Bike Trail Aggregate</t>
  </si>
  <si>
    <t>5" Concrete Pavement</t>
  </si>
  <si>
    <t>3" HMAC Type "D" with Prime Coat (Collector)</t>
  </si>
  <si>
    <t>HMAC COLECTOR</t>
  </si>
  <si>
    <t>SIDEWALK</t>
  </si>
  <si>
    <t>CG</t>
  </si>
  <si>
    <t>hike/bike</t>
  </si>
  <si>
    <t>FLEX</t>
  </si>
  <si>
    <t>4 BENCHES</t>
  </si>
  <si>
    <t>Curb Inlet Protection (Filter Dike)</t>
  </si>
  <si>
    <t>AC</t>
  </si>
  <si>
    <t>Vertical Stacks</t>
  </si>
  <si>
    <t>6" Lime Stabalized Subgrade (Local)</t>
  </si>
  <si>
    <t xml:space="preserve">Ductile Iron Fitting </t>
  </si>
  <si>
    <t>Hydro Static Testing</t>
  </si>
  <si>
    <t>Machine Chlorination</t>
  </si>
  <si>
    <t>Fire Hydrant Assembly with 6" Gate Valve</t>
  </si>
  <si>
    <t>8" Gate Valve MJ with box</t>
  </si>
  <si>
    <t>3" HMAC Type "D" (Local)</t>
  </si>
  <si>
    <t>8" PVC Sanitary Sewer Pipe (6'-8')</t>
  </si>
  <si>
    <t>8" PVC Sanitary Sewer Pipe (8'-10')</t>
  </si>
  <si>
    <t>8" PVC Sanitary Sewer Pipe (10'-12')</t>
  </si>
  <si>
    <t>8" PVC Sanitary Sewer Pipe (12'-14')</t>
  </si>
  <si>
    <t>Standard Sanitary Manholes</t>
  </si>
  <si>
    <t>Trench Excavation Protection</t>
  </si>
  <si>
    <t>TV Inspection of Sewer Main</t>
  </si>
  <si>
    <t xml:space="preserve">Mandrel and Vacuum Testing </t>
  </si>
  <si>
    <t xml:space="preserve">Sanitary Laterals </t>
  </si>
  <si>
    <t>8" AWWA C909 PC 235</t>
  </si>
  <si>
    <t>2" HMAC Type "D" (Collector)</t>
  </si>
  <si>
    <t>2" HMAC Type "C" (Collector)</t>
  </si>
  <si>
    <t>8" Lime Stabalized Subgrade (Collector)</t>
  </si>
  <si>
    <t>DRAIN A</t>
  </si>
  <si>
    <t>6" DIA Rock Rip Rap</t>
  </si>
  <si>
    <t>10' Curb Inlet</t>
  </si>
  <si>
    <t>4'X4' Junction Box</t>
  </si>
  <si>
    <t>DRAIN B</t>
  </si>
  <si>
    <t>3'X3' Junction Box</t>
  </si>
  <si>
    <t>Date:</t>
  </si>
  <si>
    <t>Project Number:</t>
  </si>
  <si>
    <t>011.036</t>
  </si>
  <si>
    <t>Bid Form</t>
  </si>
  <si>
    <t>ADMINISTRATION</t>
  </si>
  <si>
    <t>$</t>
  </si>
  <si>
    <t>SW3P AND SITEWORK</t>
  </si>
  <si>
    <t>STREET IMPROVMENTS</t>
  </si>
  <si>
    <t>STORM DRAIN IMPROVEMENTS</t>
  </si>
  <si>
    <t>SANITARY SEWER IMPROVEMENTS</t>
  </si>
  <si>
    <t>WATER IMPROVEMENTS</t>
  </si>
  <si>
    <t>TOTAL BID:</t>
  </si>
  <si>
    <t>BID DATE:__________</t>
  </si>
  <si>
    <t>BIDDER:______________________________</t>
  </si>
  <si>
    <t>The undersigned bidder declares that the only person or parties interested in this proposal as principals are those names herein, that this proposal has been prepared without collusion with any other person, firm, or corporation; that he has carefully examined the specifications and the site of the proposed work and therefore agrees that he will provide all the necessary machinery, tools, apparatus  and other means of construction, and will do all the work and furnish all the materials called for in the specifications in the manner prescribed therein and according to the requirements of the Engineer as herein set forth, for the following prices. Contractor is responsible for identifying and cost items on the plans not listed on this Bid Sheet.</t>
  </si>
  <si>
    <t>DISCLAIMER:</t>
  </si>
  <si>
    <t xml:space="preserve">HMT SHALL NOT BE HELD LIABLE FOR ACCURACY OF QUANTITIES.  </t>
  </si>
  <si>
    <t>CONTRACTOR IS TO BID SIGNED, SEALED AND APPROVED PLAN SET.</t>
  </si>
  <si>
    <t xml:space="preserve">CONTRACTOR SHALL CONFIRM THE QUANTITIES SHOWN ON THE BID FORM MATCH THE INTENT OF THE WORK SHOWN IN THE CONSTRUCTION PLANS AND SPECIFICATIONS. NOTIFY THE ENGINEER AT LEAST FORTY-EIGHT (48) HOURS PRIOR TO THE BID DATE IF ANY QUANTITY IS FOUND IN ERROR. THERE WILL BE NO CHANGE ORDER ISSUED FOR ANY DISCREPANCIES. </t>
  </si>
  <si>
    <t>ITEM</t>
  </si>
  <si>
    <t>UNIT</t>
  </si>
  <si>
    <t>EST/QTY</t>
  </si>
  <si>
    <t>$/UNIT</t>
  </si>
  <si>
    <t>AMOUNT</t>
  </si>
  <si>
    <t>Contractor Testing</t>
  </si>
  <si>
    <t>SUBTOTAL</t>
  </si>
  <si>
    <t>COST PER LOT</t>
  </si>
  <si>
    <t>Contractor Staking and Asbuilt GIS Points</t>
  </si>
  <si>
    <t>SW3P &amp; SITEWORK</t>
  </si>
  <si>
    <t>Temporary Clean Out</t>
  </si>
  <si>
    <t>Contractor to provide vertical stacks as needed to ensure lateral is no more than 6 feet deep at the Utility Easement.</t>
  </si>
  <si>
    <t>Service laterals shall extend to Utility Easement per lateral detail on Sheet C7.5</t>
  </si>
  <si>
    <t xml:space="preserve">(4% Max Allowable Slope per lateral detail on Sheet C7.5) </t>
  </si>
  <si>
    <t>Extra Depth Manholes (&gt;6')</t>
  </si>
  <si>
    <t>36" Class III RCP</t>
  </si>
  <si>
    <t>36" RH-15 End Treatment</t>
  </si>
  <si>
    <t>15' Curb Inlet</t>
  </si>
  <si>
    <t>6" Reinforced Concrete Rip Rap</t>
  </si>
  <si>
    <t>Pipe Railing</t>
  </si>
  <si>
    <t xml:space="preserve">TxDOT PW Headwall with 3'x2' Opening </t>
  </si>
  <si>
    <t>DRAIN C</t>
  </si>
  <si>
    <t>24" Class III RCP</t>
  </si>
  <si>
    <t>30" Class III RCP</t>
  </si>
  <si>
    <t>STREET IMPROVEMENTS</t>
  </si>
  <si>
    <t>Prime Coat (.2 gal/sy)</t>
  </si>
  <si>
    <t>End of Road (5 Bollards and Markers with Header Curb)</t>
  </si>
  <si>
    <t>Concrete Valley Gutter</t>
  </si>
  <si>
    <t>Remove Existing Bollards and Markers, Tie into Existing Road</t>
  </si>
  <si>
    <t>Contractor to verify that sewer laterals on block 21 lot 1 and block 17 lots 1, 2, and 3 were installed with South Point 5. Contractor to contact engineer if field conditions differ.</t>
  </si>
  <si>
    <t>Contractor to verify that meter boxes and water services for block 21 lot 1, block 20 lot 1, and block 17 lots 1 and 2 were installed with South Point Unit 5. Contractor to contact engineer if field conditions differ.</t>
  </si>
  <si>
    <t>South Point Unit 6</t>
  </si>
  <si>
    <t>Clearing and Grubbing</t>
  </si>
  <si>
    <t>Excavation</t>
  </si>
  <si>
    <t>Embankment</t>
  </si>
  <si>
    <t>Haul off Spoils</t>
  </si>
  <si>
    <t>CY</t>
  </si>
  <si>
    <t>1" Short Single Service with Casing</t>
  </si>
  <si>
    <t>1" Long Single Service with Casing</t>
  </si>
  <si>
    <t>1" Short Double Service with Casing</t>
  </si>
  <si>
    <t>1" Long Double Service with Casing</t>
  </si>
  <si>
    <t>Mailbox Pad for 4 CBUs</t>
  </si>
  <si>
    <t>Excavation quantity assumes 12,504 CY of spoils from Unit 5 is placed on Block 21 within Unit 6</t>
  </si>
  <si>
    <t>2 Year Maintenance Bond</t>
  </si>
  <si>
    <r>
      <t>Remove Temporary clean out &amp; tie into</t>
    </r>
    <r>
      <rPr>
        <sz val="12"/>
        <color rgb="FFFF0000"/>
        <rFont val="Arial"/>
        <family val="2"/>
      </rPr>
      <t xml:space="preserve"> </t>
    </r>
    <r>
      <rPr>
        <sz val="12"/>
        <rFont val="Arial"/>
        <family val="2"/>
      </rPr>
      <t>sewer stub outs</t>
    </r>
  </si>
  <si>
    <t>DRY UTILITIES/OPTIONAL ITEMS</t>
  </si>
  <si>
    <t>DRY UTILTIIES/OPTIONAL ITEMS</t>
  </si>
  <si>
    <t>Contractor to extend conduit 2' past ROW line or Drainage Easement for each crossing</t>
  </si>
  <si>
    <t>(5) 2 1/2" PVC for GVEC</t>
  </si>
  <si>
    <t>(3) 2 1/2" PVC for GVEC</t>
  </si>
  <si>
    <t>(1) 6" PVC for Spectrum</t>
  </si>
  <si>
    <t>Item 4 accounts for 1 additional sleeve for spectrum at each crossing shown in the GVEC plan</t>
  </si>
  <si>
    <t>2" Temporary Blowoff</t>
  </si>
  <si>
    <t>Silt Fence</t>
  </si>
  <si>
    <t>24" PVC Casing at Street Crossings</t>
  </si>
  <si>
    <t>5" Dia Rock Rip Rap Placed on Geotextiles</t>
  </si>
  <si>
    <t>Tremch Excavation Protection</t>
  </si>
  <si>
    <t>Revegitation of Drainage Lots and Parkways</t>
  </si>
  <si>
    <t>15.5" Ty 247 Aggregate Base (Collector)</t>
  </si>
  <si>
    <t>12" Ty 247 Aggregate Base (Local)</t>
  </si>
  <si>
    <t>Prime Coat (.1 gal/sy)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</si>
</sst>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
    <numFmt numFmtId="165" formatCode="####"/>
    <numFmt numFmtId="166" formatCode="#"/>
    <numFmt numFmtId="167" formatCode="#,###"/>
    <numFmt numFmtId="168" formatCode="&quot;$&quot;#,##0.00"/>
    <numFmt numFmtId="169" formatCode="#,##0.0"/>
    <numFmt numFmtId="170" formatCode="[$-409]mmmm\ d\,\ yyyy;@"/>
  </numFmts>
  <fonts count="38" x14ac:knownFonts="1">
    <font>
      <sz val="10"/>
      <name val="Arial"/>
    </font>
    <font>
      <b/>
      <sz val="10"/>
      <name val="Arial"/>
      <family val="2"/>
    </font>
    <font>
      <sz val="10"/>
      <name val="Arial"/>
      <family val="2"/>
    </font>
    <font>
      <b/>
      <sz val="14"/>
      <name val="Arial"/>
      <family val="2"/>
    </font>
    <font>
      <u val="singleAccounting"/>
      <sz val="10"/>
      <name val="Arial"/>
      <family val="2"/>
    </font>
    <font>
      <sz val="10"/>
      <color indexed="8"/>
      <name val="Arial"/>
      <family val="2"/>
    </font>
    <font>
      <sz val="12"/>
      <name val="Times New Roman"/>
      <family val="1"/>
    </font>
    <font>
      <b/>
      <sz val="12"/>
      <name val="Arial"/>
      <family val="2"/>
    </font>
    <font>
      <sz val="11"/>
      <color theme="1"/>
      <name val="Calibri"/>
      <family val="2"/>
      <scheme val="minor"/>
    </font>
    <font>
      <sz val="10"/>
      <color theme="1"/>
      <name val="Arial"/>
      <family val="2"/>
    </font>
    <font>
      <b/>
      <sz val="10"/>
      <color theme="1"/>
      <name val="Arial"/>
      <family val="2"/>
    </font>
    <font>
      <sz val="10"/>
      <name val="Arial"/>
      <family val="2"/>
    </font>
    <font>
      <b/>
      <sz val="11"/>
      <color theme="1"/>
      <name val="Calibri"/>
      <family val="2"/>
      <scheme val="minor"/>
    </font>
    <font>
      <b/>
      <sz val="18"/>
      <color theme="1"/>
      <name val="Times New Roman"/>
      <family val="1"/>
    </font>
    <font>
      <sz val="12"/>
      <color rgb="FF2F2F2F"/>
      <name val="Segoe UI"/>
      <family val="2"/>
    </font>
    <font>
      <b/>
      <sz val="14"/>
      <color theme="1"/>
      <name val="Times New Roman"/>
      <family val="1"/>
    </font>
    <font>
      <b/>
      <sz val="12"/>
      <color theme="1"/>
      <name val="Times New Roman"/>
      <family val="1"/>
    </font>
    <font>
      <u/>
      <sz val="12"/>
      <name val="Calibri"/>
      <family val="2"/>
      <scheme val="minor"/>
    </font>
    <font>
      <u/>
      <sz val="12"/>
      <name val="Times New Roman"/>
      <family val="1"/>
    </font>
    <font>
      <b/>
      <sz val="12"/>
      <name val="Calibri"/>
      <family val="2"/>
      <scheme val="minor"/>
    </font>
    <font>
      <sz val="12"/>
      <name val="Calibri"/>
      <family val="2"/>
      <scheme val="minor"/>
    </font>
    <font>
      <u val="singleAccounting"/>
      <sz val="12"/>
      <name val="Calibri"/>
      <family val="2"/>
      <scheme val="minor"/>
    </font>
    <font>
      <b/>
      <sz val="9"/>
      <color theme="1"/>
      <name val="Times New Roman"/>
      <family val="1"/>
    </font>
    <font>
      <sz val="12"/>
      <color theme="1"/>
      <name val="Times New Roman"/>
      <family val="1"/>
    </font>
    <font>
      <b/>
      <i/>
      <sz val="12"/>
      <name val="Calibri"/>
      <family val="2"/>
      <scheme val="minor"/>
    </font>
    <font>
      <b/>
      <i/>
      <u val="singleAccounting"/>
      <sz val="12"/>
      <name val="Calibri"/>
      <family val="2"/>
      <scheme val="minor"/>
    </font>
    <font>
      <b/>
      <sz val="10"/>
      <color theme="1"/>
      <name val="Times New Roman"/>
      <family val="1"/>
    </font>
    <font>
      <sz val="12"/>
      <color theme="1"/>
      <name val="Calibri"/>
      <family val="2"/>
      <scheme val="minor"/>
    </font>
    <font>
      <b/>
      <sz val="14"/>
      <color theme="1"/>
      <name val="Arial"/>
      <family val="2"/>
    </font>
    <font>
      <b/>
      <sz val="12"/>
      <color theme="1"/>
      <name val="Arial"/>
      <family val="2"/>
    </font>
    <font>
      <sz val="8"/>
      <name val="Arial"/>
      <family val="2"/>
    </font>
    <font>
      <sz val="10"/>
      <name val="Times New Roman"/>
      <family val="1"/>
    </font>
    <font>
      <u val="singleAccounting"/>
      <sz val="10"/>
      <name val="Times New Roman"/>
      <family val="1"/>
    </font>
    <font>
      <b/>
      <i/>
      <sz val="12"/>
      <color theme="1"/>
      <name val="Calibri"/>
      <family val="2"/>
      <scheme val="minor"/>
    </font>
    <font>
      <u val="singleAccounting"/>
      <sz val="12"/>
      <name val="Arial"/>
      <family val="2"/>
    </font>
    <font>
      <u val="singleAccounting"/>
      <sz val="12"/>
      <name val="Times New Roman"/>
      <family val="1"/>
    </font>
    <font>
      <sz val="12"/>
      <color rgb="FFFF0000"/>
      <name val="Arial"/>
      <family val="2"/>
    </font>
    <font>
      <sz val="12"/>
      <name val="Arial"/>
      <family val="2"/>
    </font>
  </fonts>
  <fills count="3">
    <fill>
      <patternFill patternType="none"/>
    </fill>
    <fill>
      <patternFill patternType="gray125"/>
    </fill>
    <fill>
      <patternFill patternType="solid">
        <fgColor rgb="FFFF000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8" fillId="0" borderId="0"/>
    <xf numFmtId="0" fontId="2" fillId="0" borderId="0"/>
    <xf numFmtId="0" fontId="6" fillId="0" borderId="0"/>
    <xf numFmtId="44" fontId="11" fillId="0" borderId="0" applyFont="0" applyFill="0" applyBorder="0" applyAlignment="0" applyProtection="0"/>
  </cellStyleXfs>
  <cellXfs count="120">
    <xf numFmtId="0" fontId="0" fillId="0" borderId="0" xfId="0"/>
    <xf numFmtId="0" fontId="0" fillId="0" borderId="1" xfId="0" applyBorder="1"/>
    <xf numFmtId="0" fontId="0" fillId="0" borderId="2" xfId="0" applyBorder="1"/>
    <xf numFmtId="2" fontId="0" fillId="0" borderId="0" xfId="0" applyNumberFormat="1"/>
    <xf numFmtId="0" fontId="2" fillId="0" borderId="0" xfId="0" applyFont="1"/>
    <xf numFmtId="0" fontId="2" fillId="0" borderId="0" xfId="0" applyFont="1" applyAlignment="1">
      <alignment horizontal="center" vertical="center"/>
    </xf>
    <xf numFmtId="166" fontId="2" fillId="0" borderId="0" xfId="0" applyNumberFormat="1" applyFont="1" applyAlignment="1">
      <alignment horizontal="center" vertical="center"/>
    </xf>
    <xf numFmtId="166" fontId="1" fillId="0" borderId="3"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44" fontId="4" fillId="0" borderId="0" xfId="0" applyNumberFormat="1" applyFont="1" applyAlignment="1">
      <alignment horizontal="left"/>
    </xf>
    <xf numFmtId="0" fontId="2" fillId="0" borderId="0" xfId="0" applyFont="1" applyAlignment="1">
      <alignment horizontal="right"/>
    </xf>
    <xf numFmtId="0" fontId="2" fillId="0" borderId="0" xfId="0" applyFont="1" applyAlignment="1">
      <alignment horizontal="right" vertical="top"/>
    </xf>
    <xf numFmtId="44" fontId="4" fillId="0" borderId="4" xfId="0" applyNumberFormat="1" applyFont="1" applyBorder="1" applyAlignment="1">
      <alignment horizontal="left"/>
    </xf>
    <xf numFmtId="166" fontId="2" fillId="0" borderId="4" xfId="0" applyNumberFormat="1" applyFont="1" applyBorder="1" applyAlignment="1">
      <alignment horizontal="center" vertical="center"/>
    </xf>
    <xf numFmtId="3" fontId="2" fillId="0" borderId="0" xfId="0" applyNumberFormat="1" applyFont="1" applyAlignment="1">
      <alignment horizontal="center" vertical="center"/>
    </xf>
    <xf numFmtId="3" fontId="9" fillId="0" borderId="0" xfId="0" applyNumberFormat="1" applyFont="1" applyAlignment="1">
      <alignment horizontal="center" vertical="center"/>
    </xf>
    <xf numFmtId="0" fontId="10" fillId="0" borderId="0" xfId="0" applyFont="1" applyAlignment="1">
      <alignment horizontal="left"/>
    </xf>
    <xf numFmtId="3" fontId="0" fillId="0" borderId="0" xfId="0" applyNumberFormat="1"/>
    <xf numFmtId="0" fontId="2" fillId="0" borderId="0" xfId="0" applyFont="1" applyAlignment="1">
      <alignment horizontal="right" vertical="center"/>
    </xf>
    <xf numFmtId="0" fontId="5" fillId="0" borderId="0" xfId="0" applyFont="1" applyAlignment="1">
      <alignment horizontal="center" vertical="center"/>
    </xf>
    <xf numFmtId="0" fontId="1" fillId="0" borderId="0" xfId="0" applyFont="1" applyAlignment="1">
      <alignment horizontal="right"/>
    </xf>
    <xf numFmtId="0" fontId="2" fillId="0" borderId="0" xfId="0" applyFont="1" applyAlignment="1">
      <alignment horizontal="center"/>
    </xf>
    <xf numFmtId="1" fontId="2" fillId="0" borderId="0" xfId="0" applyNumberFormat="1" applyFont="1" applyAlignment="1">
      <alignment vertical="center" wrapText="1"/>
    </xf>
    <xf numFmtId="166" fontId="2" fillId="0" borderId="0" xfId="0" applyNumberFormat="1" applyFont="1" applyAlignment="1">
      <alignment horizontal="left" vertical="center" wrapText="1"/>
    </xf>
    <xf numFmtId="1" fontId="2" fillId="0" borderId="4" xfId="0" applyNumberFormat="1" applyFont="1" applyBorder="1" applyAlignment="1">
      <alignment vertical="center" wrapText="1"/>
    </xf>
    <xf numFmtId="3" fontId="9" fillId="0" borderId="4" xfId="0" applyNumberFormat="1" applyFont="1" applyBorder="1" applyAlignment="1">
      <alignment horizontal="center" vertical="center"/>
    </xf>
    <xf numFmtId="165" fontId="1" fillId="0" borderId="3" xfId="0" applyNumberFormat="1" applyFont="1" applyBorder="1" applyAlignment="1">
      <alignment horizontal="center" vertical="center"/>
    </xf>
    <xf numFmtId="167" fontId="3" fillId="0" borderId="0" xfId="0" applyNumberFormat="1" applyFont="1" applyAlignment="1">
      <alignment horizontal="center" vertical="center"/>
    </xf>
    <xf numFmtId="164" fontId="1" fillId="0" borderId="8" xfId="0" applyNumberFormat="1" applyFont="1" applyBorder="1" applyAlignment="1">
      <alignment horizontal="center" vertical="center"/>
    </xf>
    <xf numFmtId="0" fontId="1" fillId="0" borderId="9" xfId="0" applyFont="1" applyBorder="1" applyAlignment="1">
      <alignment horizontal="center" vertical="center"/>
    </xf>
    <xf numFmtId="44" fontId="4" fillId="0" borderId="7" xfId="0" applyNumberFormat="1" applyFont="1" applyBorder="1" applyAlignment="1">
      <alignment horizontal="left"/>
    </xf>
    <xf numFmtId="0" fontId="2" fillId="0" borderId="6" xfId="0" applyFont="1" applyBorder="1" applyAlignment="1">
      <alignment horizontal="center" vertical="center"/>
    </xf>
    <xf numFmtId="0" fontId="0" fillId="2" borderId="0" xfId="0" applyFill="1"/>
    <xf numFmtId="44" fontId="4" fillId="0" borderId="5" xfId="0" applyNumberFormat="1" applyFont="1" applyBorder="1" applyAlignment="1">
      <alignment horizontal="left"/>
    </xf>
    <xf numFmtId="14" fontId="0" fillId="0" borderId="0" xfId="0" applyNumberFormat="1" applyAlignment="1">
      <alignment horizontal="right"/>
    </xf>
    <xf numFmtId="168" fontId="1" fillId="0" borderId="5" xfId="0" applyNumberFormat="1" applyFont="1" applyBorder="1" applyAlignment="1">
      <alignment horizontal="right"/>
    </xf>
    <xf numFmtId="0" fontId="0" fillId="0" borderId="4" xfId="0" applyBorder="1"/>
    <xf numFmtId="166" fontId="2" fillId="0" borderId="0" xfId="0" applyNumberFormat="1" applyFont="1" applyAlignment="1">
      <alignment vertical="center" wrapText="1"/>
    </xf>
    <xf numFmtId="169" fontId="2" fillId="0" borderId="0" xfId="0" applyNumberFormat="1" applyFont="1" applyAlignment="1">
      <alignment horizontal="center" vertical="center"/>
    </xf>
    <xf numFmtId="166" fontId="2" fillId="0" borderId="0" xfId="0" applyNumberFormat="1" applyFont="1" applyAlignment="1">
      <alignment vertical="center"/>
    </xf>
    <xf numFmtId="1" fontId="0" fillId="0" borderId="0" xfId="0" applyNumberFormat="1"/>
    <xf numFmtId="14" fontId="0" fillId="0" borderId="0" xfId="0" applyNumberFormat="1"/>
    <xf numFmtId="0" fontId="13" fillId="0" borderId="0" xfId="0" applyFont="1"/>
    <xf numFmtId="14" fontId="0" fillId="0" borderId="0" xfId="0" quotePrefix="1" applyNumberFormat="1" applyAlignment="1">
      <alignment horizontal="right"/>
    </xf>
    <xf numFmtId="0" fontId="14" fillId="0" borderId="0" xfId="0" applyFont="1"/>
    <xf numFmtId="0" fontId="15" fillId="0" borderId="0" xfId="0" applyFont="1"/>
    <xf numFmtId="0" fontId="16" fillId="0" borderId="0" xfId="0" applyFont="1"/>
    <xf numFmtId="164" fontId="17" fillId="0" borderId="0" xfId="0" applyNumberFormat="1" applyFont="1" applyAlignment="1">
      <alignment horizontal="center" vertical="center"/>
    </xf>
    <xf numFmtId="164" fontId="18" fillId="0" borderId="0" xfId="0" applyNumberFormat="1" applyFont="1" applyAlignment="1">
      <alignment horizontal="left" vertical="center"/>
    </xf>
    <xf numFmtId="164" fontId="18" fillId="0" borderId="0" xfId="0" applyNumberFormat="1" applyFont="1" applyAlignment="1">
      <alignment horizontal="center" vertical="center"/>
    </xf>
    <xf numFmtId="166" fontId="19" fillId="0" borderId="0" xfId="0" applyNumberFormat="1" applyFont="1" applyAlignment="1">
      <alignment horizontal="center" vertical="center" wrapText="1"/>
    </xf>
    <xf numFmtId="2" fontId="19" fillId="0" borderId="0" xfId="0" applyNumberFormat="1" applyFont="1" applyAlignment="1">
      <alignment horizontal="center" vertical="center" wrapText="1"/>
    </xf>
    <xf numFmtId="0" fontId="20" fillId="0" borderId="0" xfId="0" applyFont="1" applyAlignment="1">
      <alignment horizontal="left" vertical="center"/>
    </xf>
    <xf numFmtId="0" fontId="6" fillId="0" borderId="0" xfId="0" applyFont="1" applyAlignment="1">
      <alignment horizontal="left" vertical="center"/>
    </xf>
    <xf numFmtId="44" fontId="21" fillId="0" borderId="0" xfId="4" applyFont="1" applyBorder="1" applyAlignment="1">
      <alignment horizontal="left" vertical="center"/>
    </xf>
    <xf numFmtId="0" fontId="20" fillId="0" borderId="0" xfId="0" applyFont="1" applyAlignment="1">
      <alignment horizontal="center" vertical="center"/>
    </xf>
    <xf numFmtId="44" fontId="21" fillId="0" borderId="0" xfId="0" applyNumberFormat="1" applyFont="1" applyAlignment="1">
      <alignment horizontal="left" vertical="center"/>
    </xf>
    <xf numFmtId="1" fontId="6" fillId="0" borderId="0" xfId="0" applyNumberFormat="1" applyFont="1" applyAlignment="1">
      <alignment vertical="center"/>
    </xf>
    <xf numFmtId="1" fontId="6" fillId="0" borderId="0" xfId="0" applyNumberFormat="1" applyFont="1" applyAlignment="1">
      <alignment horizontal="left" vertical="center"/>
    </xf>
    <xf numFmtId="0" fontId="22" fillId="0" borderId="0" xfId="0" applyFont="1" applyAlignment="1">
      <alignment vertical="top" wrapText="1"/>
    </xf>
    <xf numFmtId="0" fontId="13" fillId="0" borderId="0" xfId="0" applyFont="1" applyAlignment="1">
      <alignment horizontal="center"/>
    </xf>
    <xf numFmtId="44" fontId="23" fillId="0" borderId="0" xfId="0" applyNumberFormat="1" applyFont="1"/>
    <xf numFmtId="1" fontId="20" fillId="0" borderId="0" xfId="0" applyNumberFormat="1" applyFont="1" applyAlignment="1">
      <alignment horizontal="left" vertical="center"/>
    </xf>
    <xf numFmtId="166" fontId="20" fillId="0" borderId="0" xfId="0" applyNumberFormat="1" applyFont="1" applyAlignment="1">
      <alignment horizontal="left" vertical="center"/>
    </xf>
    <xf numFmtId="44" fontId="20" fillId="0" borderId="0" xfId="0" applyNumberFormat="1" applyFont="1" applyAlignment="1">
      <alignment horizontal="left" vertical="center"/>
    </xf>
    <xf numFmtId="166" fontId="24" fillId="0" borderId="0" xfId="0" applyNumberFormat="1" applyFont="1" applyAlignment="1">
      <alignment vertical="center"/>
    </xf>
    <xf numFmtId="44" fontId="25" fillId="0" borderId="0" xfId="0" applyNumberFormat="1" applyFont="1" applyAlignment="1">
      <alignment horizontal="left" vertical="center"/>
    </xf>
    <xf numFmtId="0" fontId="15" fillId="0" borderId="0" xfId="0" applyFont="1" applyAlignment="1">
      <alignment horizontal="left" vertical="top" wrapText="1"/>
    </xf>
    <xf numFmtId="0" fontId="26" fillId="0" borderId="0" xfId="0" applyFont="1"/>
    <xf numFmtId="170" fontId="26" fillId="0" borderId="0" xfId="0" applyNumberFormat="1" applyFont="1" applyAlignment="1">
      <alignment horizontal="left"/>
    </xf>
    <xf numFmtId="0" fontId="28" fillId="0" borderId="4" xfId="0" applyFont="1" applyBorder="1"/>
    <xf numFmtId="0" fontId="29" fillId="0" borderId="4" xfId="0" applyFont="1" applyBorder="1"/>
    <xf numFmtId="0" fontId="9" fillId="0" borderId="4" xfId="0" applyFont="1" applyBorder="1"/>
    <xf numFmtId="0" fontId="9" fillId="0" borderId="4" xfId="0" applyFont="1" applyBorder="1" applyAlignment="1">
      <alignment horizontal="center"/>
    </xf>
    <xf numFmtId="0" fontId="29" fillId="0" borderId="4" xfId="0" applyFont="1" applyBorder="1" applyAlignment="1">
      <alignment horizontal="center"/>
    </xf>
    <xf numFmtId="0" fontId="23" fillId="0" borderId="0" xfId="0" applyFont="1" applyAlignment="1">
      <alignment horizontal="center" vertical="center"/>
    </xf>
    <xf numFmtId="0" fontId="23" fillId="0" borderId="0" xfId="0" applyFont="1" applyAlignment="1">
      <alignment horizontal="left" vertical="center" wrapText="1"/>
    </xf>
    <xf numFmtId="0" fontId="23" fillId="0" borderId="0" xfId="0" applyFont="1" applyAlignment="1">
      <alignment horizontal="center"/>
    </xf>
    <xf numFmtId="0" fontId="23" fillId="0" borderId="0" xfId="4" applyNumberFormat="1" applyFont="1" applyAlignment="1">
      <alignment horizontal="center"/>
    </xf>
    <xf numFmtId="0" fontId="23" fillId="0" borderId="0" xfId="0" applyFont="1" applyAlignment="1">
      <alignment vertical="center" wrapText="1"/>
    </xf>
    <xf numFmtId="9" fontId="23" fillId="0" borderId="0" xfId="0" applyNumberFormat="1" applyFont="1" applyAlignment="1">
      <alignment horizontal="center"/>
    </xf>
    <xf numFmtId="0" fontId="23" fillId="0" borderId="0" xfId="0" applyFont="1" applyAlignment="1">
      <alignment horizontal="left"/>
    </xf>
    <xf numFmtId="0" fontId="23" fillId="0" borderId="0" xfId="0" applyFont="1" applyAlignment="1">
      <alignment horizontal="right"/>
    </xf>
    <xf numFmtId="0" fontId="15" fillId="0" borderId="0" xfId="0" applyFont="1" applyAlignment="1">
      <alignment horizontal="right" vertical="top" wrapText="1"/>
    </xf>
    <xf numFmtId="0" fontId="23" fillId="0" borderId="0" xfId="0" applyFont="1" applyAlignment="1">
      <alignment horizontal="left" vertical="top" wrapText="1"/>
    </xf>
    <xf numFmtId="0" fontId="27" fillId="0" borderId="0" xfId="0" applyFont="1"/>
    <xf numFmtId="0" fontId="23" fillId="0" borderId="0" xfId="0" applyFont="1"/>
    <xf numFmtId="0" fontId="29" fillId="0" borderId="0" xfId="0" applyFont="1" applyAlignment="1">
      <alignment horizontal="center"/>
    </xf>
    <xf numFmtId="0" fontId="29" fillId="0" borderId="3" xfId="0" applyFont="1" applyBorder="1" applyAlignment="1">
      <alignment horizontal="center"/>
    </xf>
    <xf numFmtId="0" fontId="12" fillId="0" borderId="0" xfId="0" applyFont="1" applyAlignment="1">
      <alignment horizontal="center"/>
    </xf>
    <xf numFmtId="44" fontId="32" fillId="0" borderId="5" xfId="0" applyNumberFormat="1" applyFont="1" applyBorder="1" applyAlignment="1">
      <alignment horizontal="left"/>
    </xf>
    <xf numFmtId="44" fontId="32" fillId="0" borderId="0" xfId="0" applyNumberFormat="1" applyFont="1" applyAlignment="1">
      <alignment horizontal="left"/>
    </xf>
    <xf numFmtId="0" fontId="31" fillId="0" borderId="0" xfId="0" applyFont="1" applyAlignment="1">
      <alignment wrapText="1"/>
    </xf>
    <xf numFmtId="0" fontId="12" fillId="0" borderId="0" xfId="0" applyFont="1" applyAlignment="1">
      <alignment horizontal="center" vertical="center"/>
    </xf>
    <xf numFmtId="0" fontId="16" fillId="0" borderId="0" xfId="0" applyFont="1" applyAlignment="1">
      <alignment wrapText="1"/>
    </xf>
    <xf numFmtId="0" fontId="33" fillId="0" borderId="0" xfId="0" applyFont="1" applyAlignment="1">
      <alignment horizontal="right"/>
    </xf>
    <xf numFmtId="44" fontId="34" fillId="0" borderId="0" xfId="0" applyNumberFormat="1" applyFont="1" applyAlignment="1">
      <alignment horizontal="left"/>
    </xf>
    <xf numFmtId="0" fontId="6" fillId="0" borderId="0" xfId="0" applyFont="1" applyAlignment="1">
      <alignment horizontal="center" vertical="center"/>
    </xf>
    <xf numFmtId="165" fontId="6" fillId="0" borderId="0" xfId="0" applyNumberFormat="1" applyFont="1" applyAlignment="1">
      <alignment horizontal="left" vertical="center"/>
    </xf>
    <xf numFmtId="166" fontId="6" fillId="0" borderId="0" xfId="0" applyNumberFormat="1" applyFont="1" applyAlignment="1">
      <alignment horizontal="center" vertical="center" wrapText="1"/>
    </xf>
    <xf numFmtId="3" fontId="6" fillId="0" borderId="0" xfId="0" applyNumberFormat="1" applyFont="1" applyAlignment="1">
      <alignment horizontal="center" vertical="center"/>
    </xf>
    <xf numFmtId="44" fontId="35" fillId="0" borderId="0" xfId="0" applyNumberFormat="1" applyFont="1" applyAlignment="1">
      <alignment horizontal="left"/>
    </xf>
    <xf numFmtId="0" fontId="6" fillId="0" borderId="0" xfId="0" applyFont="1"/>
    <xf numFmtId="4" fontId="6" fillId="0" borderId="0" xfId="0" applyNumberFormat="1" applyFont="1" applyAlignment="1">
      <alignment horizontal="center" vertical="center"/>
    </xf>
    <xf numFmtId="166" fontId="6" fillId="0" borderId="0" xfId="0" applyNumberFormat="1" applyFont="1" applyAlignment="1">
      <alignment horizontal="center" vertical="center"/>
    </xf>
    <xf numFmtId="2" fontId="6" fillId="0" borderId="0" xfId="0" applyNumberFormat="1" applyFont="1"/>
    <xf numFmtId="165" fontId="23" fillId="0" borderId="0" xfId="0" applyNumberFormat="1" applyFont="1" applyAlignment="1">
      <alignment horizontal="left" vertical="center"/>
    </xf>
    <xf numFmtId="44" fontId="6" fillId="0" borderId="0" xfId="0" applyNumberFormat="1" applyFont="1" applyAlignment="1">
      <alignment horizontal="left"/>
    </xf>
    <xf numFmtId="44" fontId="23" fillId="0" borderId="0" xfId="0" applyNumberFormat="1" applyFont="1" applyAlignment="1">
      <alignment horizontal="left"/>
    </xf>
    <xf numFmtId="165" fontId="6" fillId="0" borderId="0" xfId="0" applyNumberFormat="1" applyFont="1" applyAlignment="1">
      <alignment horizontal="center" vertical="center"/>
    </xf>
    <xf numFmtId="0" fontId="29" fillId="0" borderId="0" xfId="0" applyFont="1" applyAlignment="1">
      <alignment horizontal="left"/>
    </xf>
    <xf numFmtId="0" fontId="16" fillId="0" borderId="0" xfId="0" applyFont="1" applyAlignment="1">
      <alignment horizontal="left" wrapText="1"/>
    </xf>
    <xf numFmtId="0" fontId="12" fillId="0" borderId="0" xfId="0" applyFont="1" applyAlignment="1">
      <alignment horizontal="center" vertical="center"/>
    </xf>
    <xf numFmtId="166" fontId="24" fillId="0" borderId="0" xfId="0" applyNumberFormat="1" applyFont="1" applyAlignment="1">
      <alignment horizontal="right" vertical="center"/>
    </xf>
    <xf numFmtId="0" fontId="22" fillId="0" borderId="0" xfId="0" applyFont="1" applyAlignment="1">
      <alignment horizontal="left" vertical="top" wrapText="1"/>
    </xf>
    <xf numFmtId="0" fontId="23" fillId="0" borderId="0" xfId="0" applyFont="1" applyAlignment="1">
      <alignment vertical="center" wrapText="1"/>
    </xf>
    <xf numFmtId="1" fontId="2" fillId="0" borderId="0" xfId="0" applyNumberFormat="1" applyFont="1" applyAlignment="1">
      <alignment horizontal="left" vertical="center" wrapText="1"/>
    </xf>
    <xf numFmtId="0" fontId="7" fillId="0" borderId="0" xfId="0" applyFont="1" applyAlignment="1">
      <alignment horizontal="center" vertical="top" wrapText="1"/>
    </xf>
    <xf numFmtId="167" fontId="7" fillId="0" borderId="0" xfId="0" applyNumberFormat="1" applyFont="1" applyAlignment="1">
      <alignment horizontal="left" vertical="center"/>
    </xf>
    <xf numFmtId="1" fontId="2" fillId="0" borderId="0" xfId="0" applyNumberFormat="1" applyFont="1" applyAlignment="1">
      <alignment horizontal="left" vertical="top" wrapText="1"/>
    </xf>
  </cellXfs>
  <cellStyles count="5">
    <cellStyle name="Currency" xfId="4" builtinId="4"/>
    <cellStyle name="Normal" xfId="0" builtinId="0"/>
    <cellStyle name="Normal 2" xfId="1" xr:uid="{00000000-0005-0000-0000-000001000000}"/>
    <cellStyle name="Normal 3" xfId="2" xr:uid="{00000000-0005-0000-0000-000002000000}"/>
    <cellStyle name="Normal 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0"/>
  <sheetViews>
    <sheetView tabSelected="1" view="pageBreakPreview" topLeftCell="A118" zoomScale="85" zoomScaleNormal="100" zoomScaleSheetLayoutView="85" workbookViewId="0">
      <selection activeCell="H150" sqref="H150"/>
    </sheetView>
  </sheetViews>
  <sheetFormatPr defaultRowHeight="12.75" x14ac:dyDescent="0.2"/>
  <cols>
    <col min="1" max="1" width="1.85546875" customWidth="1"/>
    <col min="2" max="2" width="7.85546875" customWidth="1"/>
    <col min="3" max="3" width="57.28515625" customWidth="1"/>
    <col min="4" max="4" width="34.85546875" customWidth="1"/>
    <col min="5" max="5" width="17.42578125" style="3" customWidth="1"/>
    <col min="6" max="6" width="17.140625" customWidth="1"/>
    <col min="7" max="7" width="3.140625" customWidth="1"/>
    <col min="8" max="8" width="12.28515625" bestFit="1" customWidth="1"/>
    <col min="9" max="9" width="2" customWidth="1"/>
  </cols>
  <sheetData>
    <row r="1" spans="1:8" x14ac:dyDescent="0.2">
      <c r="E1"/>
      <c r="F1" t="s">
        <v>87</v>
      </c>
      <c r="H1" s="41">
        <v>45946</v>
      </c>
    </row>
    <row r="2" spans="1:8" ht="22.5" x14ac:dyDescent="0.3">
      <c r="B2" s="42"/>
      <c r="C2" s="42"/>
      <c r="D2" s="42"/>
      <c r="E2" s="42"/>
      <c r="F2" t="s">
        <v>88</v>
      </c>
      <c r="G2" s="42"/>
      <c r="H2" s="43" t="s">
        <v>89</v>
      </c>
    </row>
    <row r="3" spans="1:8" ht="22.5" x14ac:dyDescent="0.3">
      <c r="B3" s="42" t="s">
        <v>137</v>
      </c>
      <c r="E3"/>
      <c r="H3" s="44"/>
    </row>
    <row r="4" spans="1:8" ht="18.75" x14ac:dyDescent="0.3">
      <c r="B4" s="45" t="s">
        <v>90</v>
      </c>
      <c r="E4"/>
    </row>
    <row r="5" spans="1:8" ht="15.75" x14ac:dyDescent="0.25">
      <c r="B5" s="46"/>
      <c r="E5"/>
    </row>
    <row r="6" spans="1:8" ht="15.75" x14ac:dyDescent="0.2">
      <c r="A6" s="47"/>
      <c r="B6" s="48"/>
      <c r="C6" s="49" t="s">
        <v>1</v>
      </c>
      <c r="D6" s="50"/>
      <c r="E6" s="51"/>
    </row>
    <row r="7" spans="1:8" ht="18" x14ac:dyDescent="0.2">
      <c r="A7" s="52"/>
      <c r="B7" s="53"/>
      <c r="C7" s="53" t="s">
        <v>91</v>
      </c>
      <c r="E7" s="54" t="s">
        <v>92</v>
      </c>
    </row>
    <row r="8" spans="1:8" ht="18" x14ac:dyDescent="0.2">
      <c r="A8" s="55"/>
      <c r="B8" s="53"/>
      <c r="C8" s="53" t="s">
        <v>93</v>
      </c>
      <c r="E8" s="56" t="s">
        <v>92</v>
      </c>
    </row>
    <row r="9" spans="1:8" ht="18" x14ac:dyDescent="0.2">
      <c r="A9" s="55"/>
      <c r="B9" s="57"/>
      <c r="C9" s="58" t="s">
        <v>94</v>
      </c>
      <c r="E9" s="56" t="s">
        <v>92</v>
      </c>
    </row>
    <row r="10" spans="1:8" ht="18" x14ac:dyDescent="0.2">
      <c r="A10" s="55"/>
      <c r="B10" s="53"/>
      <c r="C10" s="53" t="s">
        <v>95</v>
      </c>
      <c r="E10" s="56" t="s">
        <v>92</v>
      </c>
    </row>
    <row r="11" spans="1:8" ht="18" x14ac:dyDescent="0.2">
      <c r="A11" s="55"/>
      <c r="B11" s="57"/>
      <c r="C11" s="58" t="s">
        <v>96</v>
      </c>
      <c r="E11" s="56" t="s">
        <v>92</v>
      </c>
      <c r="G11" s="59"/>
      <c r="H11" s="59"/>
    </row>
    <row r="12" spans="1:8" ht="22.5" x14ac:dyDescent="0.3">
      <c r="A12" s="55"/>
      <c r="B12" s="53"/>
      <c r="C12" s="53" t="s">
        <v>97</v>
      </c>
      <c r="E12" s="56" t="s">
        <v>92</v>
      </c>
      <c r="G12" s="42"/>
      <c r="H12" s="60"/>
    </row>
    <row r="13" spans="1:8" ht="18" x14ac:dyDescent="0.25">
      <c r="A13" s="55"/>
      <c r="B13" s="53"/>
      <c r="C13" s="53" t="s">
        <v>151</v>
      </c>
      <c r="E13" s="56" t="s">
        <v>92</v>
      </c>
      <c r="G13" s="61"/>
      <c r="H13" s="61"/>
    </row>
    <row r="14" spans="1:8" ht="15.75" x14ac:dyDescent="0.25">
      <c r="A14" s="55"/>
      <c r="B14" s="62"/>
      <c r="C14" s="63"/>
      <c r="E14" s="64"/>
      <c r="G14" s="61"/>
      <c r="H14" s="61"/>
    </row>
    <row r="15" spans="1:8" ht="18" x14ac:dyDescent="0.25">
      <c r="B15" s="65"/>
      <c r="C15" s="113" t="s">
        <v>98</v>
      </c>
      <c r="D15" s="113"/>
      <c r="E15" s="66" t="s">
        <v>92</v>
      </c>
      <c r="G15" s="61"/>
      <c r="H15" s="61"/>
    </row>
    <row r="16" spans="1:8" ht="22.5" x14ac:dyDescent="0.3">
      <c r="B16" s="67"/>
      <c r="C16" s="42"/>
      <c r="D16" s="95" t="s">
        <v>113</v>
      </c>
      <c r="E16" s="66" t="s">
        <v>92</v>
      </c>
    </row>
    <row r="17" spans="2:8" ht="18.75" x14ac:dyDescent="0.3">
      <c r="B17" s="67"/>
      <c r="C17" s="45"/>
    </row>
    <row r="18" spans="2:8" ht="18.75" x14ac:dyDescent="0.2">
      <c r="B18" s="67"/>
      <c r="C18" s="68"/>
      <c r="E18"/>
    </row>
    <row r="19" spans="2:8" ht="18.75" x14ac:dyDescent="0.25">
      <c r="B19" s="67"/>
      <c r="C19" s="46" t="s">
        <v>99</v>
      </c>
      <c r="D19" s="69"/>
      <c r="E19"/>
    </row>
    <row r="20" spans="2:8" ht="18.75" x14ac:dyDescent="0.2">
      <c r="B20" s="67"/>
      <c r="C20" s="68"/>
      <c r="E20"/>
    </row>
    <row r="21" spans="2:8" ht="18.75" x14ac:dyDescent="0.25">
      <c r="B21" s="67"/>
      <c r="C21" s="46" t="s">
        <v>100</v>
      </c>
      <c r="E21"/>
    </row>
    <row r="22" spans="2:8" ht="18.75" x14ac:dyDescent="0.2">
      <c r="B22" s="83"/>
      <c r="C22" s="68"/>
      <c r="E22"/>
    </row>
    <row r="23" spans="2:8" x14ac:dyDescent="0.2">
      <c r="C23" s="114" t="s">
        <v>101</v>
      </c>
      <c r="D23" s="114"/>
      <c r="E23" s="114"/>
      <c r="F23" s="114"/>
      <c r="G23" s="114"/>
      <c r="H23" s="114"/>
    </row>
    <row r="24" spans="2:8" x14ac:dyDescent="0.2">
      <c r="C24" s="114"/>
      <c r="D24" s="114"/>
      <c r="E24" s="114"/>
      <c r="F24" s="114"/>
      <c r="G24" s="114"/>
      <c r="H24" s="114"/>
    </row>
    <row r="25" spans="2:8" x14ac:dyDescent="0.2">
      <c r="C25" s="114"/>
      <c r="D25" s="114"/>
      <c r="E25" s="114"/>
      <c r="F25" s="114"/>
      <c r="G25" s="114"/>
      <c r="H25" s="114"/>
    </row>
    <row r="26" spans="2:8" x14ac:dyDescent="0.2">
      <c r="C26" s="114"/>
      <c r="D26" s="114"/>
      <c r="E26" s="114"/>
      <c r="F26" s="114"/>
      <c r="G26" s="114"/>
      <c r="H26" s="114"/>
    </row>
    <row r="27" spans="2:8" x14ac:dyDescent="0.2">
      <c r="C27" s="114"/>
      <c r="D27" s="114"/>
      <c r="E27" s="114"/>
      <c r="F27" s="114"/>
      <c r="G27" s="114"/>
      <c r="H27" s="114"/>
    </row>
    <row r="28" spans="2:8" x14ac:dyDescent="0.2">
      <c r="C28" s="114"/>
      <c r="D28" s="114"/>
      <c r="E28" s="114"/>
      <c r="F28" s="114"/>
      <c r="G28" s="114"/>
      <c r="H28" s="114"/>
    </row>
    <row r="29" spans="2:8" x14ac:dyDescent="0.2">
      <c r="C29" s="114"/>
      <c r="D29" s="114"/>
      <c r="E29" s="114"/>
      <c r="F29" s="114"/>
      <c r="G29" s="114"/>
      <c r="H29" s="114"/>
    </row>
    <row r="30" spans="2:8" x14ac:dyDescent="0.2">
      <c r="C30" s="114"/>
      <c r="D30" s="114"/>
      <c r="E30" s="114"/>
      <c r="F30" s="114"/>
      <c r="G30" s="114"/>
      <c r="H30" s="114"/>
    </row>
    <row r="31" spans="2:8" ht="15.75" x14ac:dyDescent="0.2">
      <c r="E31"/>
      <c r="G31" s="84"/>
    </row>
    <row r="32" spans="2:8" ht="15.75" x14ac:dyDescent="0.25">
      <c r="B32" s="46" t="s">
        <v>102</v>
      </c>
      <c r="D32" s="85"/>
      <c r="E32"/>
      <c r="F32" s="84"/>
      <c r="G32" s="84"/>
    </row>
    <row r="33" spans="1:8" ht="15.75" x14ac:dyDescent="0.25">
      <c r="B33" s="86" t="s">
        <v>103</v>
      </c>
      <c r="D33" s="85"/>
      <c r="E33"/>
      <c r="F33" s="84"/>
      <c r="G33" s="84"/>
    </row>
    <row r="34" spans="1:8" ht="15.75" x14ac:dyDescent="0.25">
      <c r="B34" s="86" t="s">
        <v>104</v>
      </c>
      <c r="D34" s="85"/>
      <c r="E34"/>
      <c r="F34" s="84"/>
      <c r="G34" s="84"/>
    </row>
    <row r="35" spans="1:8" ht="63" customHeight="1" x14ac:dyDescent="0.2">
      <c r="B35" s="115" t="s">
        <v>105</v>
      </c>
      <c r="C35" s="115"/>
      <c r="D35" s="115"/>
      <c r="E35" s="115"/>
      <c r="F35" s="115"/>
      <c r="G35" s="115"/>
      <c r="H35" s="115"/>
    </row>
    <row r="36" spans="1:8" ht="18.75" thickBot="1" x14ac:dyDescent="0.3">
      <c r="A36" s="70" t="s">
        <v>91</v>
      </c>
      <c r="B36" s="71"/>
      <c r="C36" s="72"/>
      <c r="D36" s="73"/>
      <c r="E36" s="72"/>
      <c r="F36" s="72"/>
      <c r="G36" s="72"/>
      <c r="H36" s="36"/>
    </row>
    <row r="37" spans="1:8" ht="16.5" thickBot="1" x14ac:dyDescent="0.3">
      <c r="B37" s="74" t="s">
        <v>106</v>
      </c>
      <c r="C37" s="74" t="s">
        <v>10</v>
      </c>
      <c r="D37" s="74" t="s">
        <v>107</v>
      </c>
      <c r="E37" s="74" t="s">
        <v>108</v>
      </c>
      <c r="F37" s="74" t="s">
        <v>109</v>
      </c>
      <c r="G37" s="74"/>
      <c r="H37" s="74" t="s">
        <v>110</v>
      </c>
    </row>
    <row r="38" spans="1:8" ht="17.25" x14ac:dyDescent="0.35">
      <c r="B38" s="75">
        <v>1</v>
      </c>
      <c r="C38" s="76" t="s">
        <v>114</v>
      </c>
      <c r="D38" s="77" t="s">
        <v>42</v>
      </c>
      <c r="E38" s="78">
        <v>1</v>
      </c>
      <c r="F38" s="96">
        <v>0</v>
      </c>
      <c r="G38" s="61"/>
      <c r="H38" s="96">
        <v>0</v>
      </c>
    </row>
    <row r="39" spans="1:8" ht="17.25" x14ac:dyDescent="0.35">
      <c r="B39" s="75">
        <v>2</v>
      </c>
      <c r="C39" s="76" t="s">
        <v>111</v>
      </c>
      <c r="D39" s="77" t="s">
        <v>42</v>
      </c>
      <c r="E39" s="78">
        <v>1</v>
      </c>
      <c r="F39" s="96">
        <v>0</v>
      </c>
      <c r="G39" s="61"/>
      <c r="H39" s="96">
        <v>0</v>
      </c>
    </row>
    <row r="40" spans="1:8" ht="17.25" x14ac:dyDescent="0.35">
      <c r="B40" s="75">
        <v>3</v>
      </c>
      <c r="C40" s="79" t="s">
        <v>149</v>
      </c>
      <c r="D40" s="77" t="s">
        <v>42</v>
      </c>
      <c r="E40" s="78">
        <v>1</v>
      </c>
      <c r="F40" s="96">
        <v>0</v>
      </c>
      <c r="G40" s="61"/>
      <c r="H40" s="96">
        <v>0</v>
      </c>
    </row>
    <row r="41" spans="1:8" ht="15.75" x14ac:dyDescent="0.25">
      <c r="B41" s="75"/>
      <c r="C41" s="79"/>
      <c r="D41" s="77"/>
      <c r="E41" s="80"/>
      <c r="F41" s="107"/>
      <c r="G41" s="61"/>
      <c r="H41" s="108"/>
    </row>
    <row r="42" spans="1:8" ht="17.25" x14ac:dyDescent="0.35">
      <c r="B42" s="77"/>
      <c r="C42" s="77"/>
      <c r="D42" s="77"/>
      <c r="E42" s="77"/>
      <c r="F42" s="81" t="s">
        <v>112</v>
      </c>
      <c r="G42" s="82"/>
      <c r="H42" s="96">
        <v>0</v>
      </c>
    </row>
    <row r="43" spans="1:8" ht="17.25" x14ac:dyDescent="0.35">
      <c r="B43" s="77"/>
      <c r="C43" s="77"/>
      <c r="D43" s="77"/>
      <c r="E43" s="77"/>
      <c r="F43" s="81" t="s">
        <v>113</v>
      </c>
      <c r="G43" s="82"/>
      <c r="H43" s="96">
        <v>0</v>
      </c>
    </row>
    <row r="44" spans="1:8" ht="18.75" thickBot="1" x14ac:dyDescent="0.3">
      <c r="B44" s="70" t="s">
        <v>115</v>
      </c>
      <c r="C44" s="71"/>
      <c r="D44" s="72"/>
      <c r="E44" s="73"/>
      <c r="F44" s="72"/>
      <c r="G44" s="72"/>
      <c r="H44" s="72"/>
    </row>
    <row r="45" spans="1:8" ht="16.5" thickBot="1" x14ac:dyDescent="0.3">
      <c r="B45" s="87" t="s">
        <v>106</v>
      </c>
      <c r="C45" s="87" t="s">
        <v>10</v>
      </c>
      <c r="D45" s="87" t="s">
        <v>107</v>
      </c>
      <c r="E45" s="87" t="s">
        <v>108</v>
      </c>
      <c r="F45" s="87" t="s">
        <v>109</v>
      </c>
      <c r="G45" s="87"/>
      <c r="H45" s="74" t="s">
        <v>110</v>
      </c>
    </row>
    <row r="46" spans="1:8" ht="18" x14ac:dyDescent="0.4">
      <c r="B46" s="97">
        <v>1</v>
      </c>
      <c r="C46" s="98" t="s">
        <v>139</v>
      </c>
      <c r="D46" s="99" t="s">
        <v>142</v>
      </c>
      <c r="E46" s="100">
        <f>12504+22810.54</f>
        <v>35314.54</v>
      </c>
      <c r="F46" s="101">
        <v>0</v>
      </c>
      <c r="G46" s="102"/>
      <c r="H46" s="101">
        <v>0</v>
      </c>
    </row>
    <row r="47" spans="1:8" ht="18" x14ac:dyDescent="0.4">
      <c r="B47" s="97">
        <f>B46+1</f>
        <v>2</v>
      </c>
      <c r="C47" s="98" t="s">
        <v>140</v>
      </c>
      <c r="D47" s="99" t="s">
        <v>142</v>
      </c>
      <c r="E47" s="100">
        <f>26684.95</f>
        <v>26684.95</v>
      </c>
      <c r="F47" s="101">
        <v>0</v>
      </c>
      <c r="G47" s="102"/>
      <c r="H47" s="101">
        <v>0</v>
      </c>
    </row>
    <row r="48" spans="1:8" ht="18" x14ac:dyDescent="0.4">
      <c r="B48" s="97">
        <f t="shared" ref="B48:B54" si="0">B47+1</f>
        <v>3</v>
      </c>
      <c r="C48" s="98" t="s">
        <v>16</v>
      </c>
      <c r="D48" s="99" t="s">
        <v>17</v>
      </c>
      <c r="E48" s="100">
        <v>1</v>
      </c>
      <c r="F48" s="101">
        <v>0</v>
      </c>
      <c r="G48" s="102"/>
      <c r="H48" s="101">
        <v>0</v>
      </c>
    </row>
    <row r="49" spans="2:8" ht="18" x14ac:dyDescent="0.4">
      <c r="B49" s="97">
        <f t="shared" si="0"/>
        <v>4</v>
      </c>
      <c r="C49" s="98" t="s">
        <v>18</v>
      </c>
      <c r="D49" s="99" t="s">
        <v>17</v>
      </c>
      <c r="E49" s="100">
        <v>1</v>
      </c>
      <c r="F49" s="101">
        <v>0</v>
      </c>
      <c r="G49" s="102"/>
      <c r="H49" s="101">
        <v>0</v>
      </c>
    </row>
    <row r="50" spans="2:8" ht="18" x14ac:dyDescent="0.4">
      <c r="B50" s="97">
        <f t="shared" si="0"/>
        <v>5</v>
      </c>
      <c r="C50" s="98" t="s">
        <v>159</v>
      </c>
      <c r="D50" s="99" t="s">
        <v>19</v>
      </c>
      <c r="E50" s="100">
        <v>1870</v>
      </c>
      <c r="F50" s="101">
        <v>0</v>
      </c>
      <c r="G50" s="102"/>
      <c r="H50" s="101">
        <v>0</v>
      </c>
    </row>
    <row r="51" spans="2:8" ht="18" x14ac:dyDescent="0.4">
      <c r="B51" s="97">
        <f t="shared" si="0"/>
        <v>6</v>
      </c>
      <c r="C51" s="98" t="s">
        <v>27</v>
      </c>
      <c r="D51" s="99" t="s">
        <v>19</v>
      </c>
      <c r="E51" s="100">
        <v>35</v>
      </c>
      <c r="F51" s="101">
        <v>0</v>
      </c>
      <c r="G51" s="102"/>
      <c r="H51" s="101">
        <v>0</v>
      </c>
    </row>
    <row r="52" spans="2:8" ht="18" x14ac:dyDescent="0.4">
      <c r="B52" s="97">
        <f t="shared" si="0"/>
        <v>7</v>
      </c>
      <c r="C52" s="98" t="s">
        <v>58</v>
      </c>
      <c r="D52" s="99" t="s">
        <v>19</v>
      </c>
      <c r="E52" s="100">
        <v>45</v>
      </c>
      <c r="F52" s="101">
        <v>0</v>
      </c>
      <c r="G52" s="102"/>
      <c r="H52" s="101">
        <v>0</v>
      </c>
    </row>
    <row r="53" spans="2:8" ht="18" x14ac:dyDescent="0.4">
      <c r="B53" s="97">
        <f t="shared" si="0"/>
        <v>8</v>
      </c>
      <c r="C53" s="106" t="s">
        <v>138</v>
      </c>
      <c r="D53" s="99" t="s">
        <v>59</v>
      </c>
      <c r="E53" s="103">
        <v>16.670000000000002</v>
      </c>
      <c r="F53" s="101">
        <v>0</v>
      </c>
      <c r="G53" s="102"/>
      <c r="H53" s="101">
        <v>0</v>
      </c>
    </row>
    <row r="54" spans="2:8" ht="18" x14ac:dyDescent="0.4">
      <c r="B54" s="97">
        <f t="shared" si="0"/>
        <v>9</v>
      </c>
      <c r="C54" s="106" t="s">
        <v>163</v>
      </c>
      <c r="D54" s="99" t="s">
        <v>59</v>
      </c>
      <c r="E54" s="103">
        <v>2</v>
      </c>
      <c r="F54" s="101">
        <v>0</v>
      </c>
      <c r="G54" s="102"/>
      <c r="H54" s="101">
        <v>0</v>
      </c>
    </row>
    <row r="55" spans="2:8" ht="18" x14ac:dyDescent="0.4">
      <c r="B55" s="97"/>
      <c r="C55" s="106"/>
      <c r="D55" s="99"/>
      <c r="E55" s="103"/>
      <c r="F55" s="101"/>
      <c r="G55" s="102"/>
      <c r="H55" s="101"/>
    </row>
    <row r="56" spans="2:8" ht="18" x14ac:dyDescent="0.4">
      <c r="B56" s="112" t="s">
        <v>3</v>
      </c>
      <c r="C56" s="111" t="s">
        <v>148</v>
      </c>
      <c r="D56" s="111"/>
      <c r="E56" s="103"/>
      <c r="F56" s="101"/>
      <c r="G56" s="102"/>
      <c r="H56" s="101"/>
    </row>
    <row r="57" spans="2:8" ht="18" x14ac:dyDescent="0.4">
      <c r="B57" s="112"/>
      <c r="C57" s="111"/>
      <c r="D57" s="111"/>
      <c r="E57" s="104"/>
      <c r="F57" s="81" t="s">
        <v>112</v>
      </c>
      <c r="G57" s="82"/>
      <c r="H57" s="101">
        <v>0</v>
      </c>
    </row>
    <row r="58" spans="2:8" ht="18" x14ac:dyDescent="0.4">
      <c r="B58" s="102"/>
      <c r="C58" s="102"/>
      <c r="D58" s="102"/>
      <c r="E58" s="105"/>
      <c r="F58" s="81" t="s">
        <v>113</v>
      </c>
      <c r="G58" s="82"/>
      <c r="H58" s="101">
        <v>0</v>
      </c>
    </row>
    <row r="59" spans="2:8" ht="18.75" thickBot="1" x14ac:dyDescent="0.3">
      <c r="B59" s="70" t="s">
        <v>96</v>
      </c>
      <c r="C59" s="71"/>
      <c r="D59" s="72"/>
      <c r="E59" s="73"/>
      <c r="F59" s="72"/>
      <c r="G59" s="72"/>
      <c r="H59" s="72"/>
    </row>
    <row r="60" spans="2:8" ht="16.5" thickBot="1" x14ac:dyDescent="0.3">
      <c r="B60" s="88" t="s">
        <v>106</v>
      </c>
      <c r="C60" s="88" t="s">
        <v>10</v>
      </c>
      <c r="D60" s="88" t="s">
        <v>107</v>
      </c>
      <c r="E60" s="88" t="s">
        <v>108</v>
      </c>
      <c r="F60" s="88" t="s">
        <v>109</v>
      </c>
      <c r="G60" s="88"/>
      <c r="H60" s="88" t="s">
        <v>110</v>
      </c>
    </row>
    <row r="61" spans="2:8" ht="15.75" x14ac:dyDescent="0.35">
      <c r="B61" s="109">
        <v>1</v>
      </c>
      <c r="C61" s="98" t="s">
        <v>68</v>
      </c>
      <c r="D61" s="109" t="s">
        <v>19</v>
      </c>
      <c r="E61" s="100">
        <v>1411</v>
      </c>
      <c r="F61" s="9">
        <v>0</v>
      </c>
      <c r="G61" s="9"/>
      <c r="H61" s="9">
        <v>0</v>
      </c>
    </row>
    <row r="62" spans="2:8" ht="15.75" x14ac:dyDescent="0.35">
      <c r="B62" s="109">
        <v>2</v>
      </c>
      <c r="C62" s="98" t="s">
        <v>69</v>
      </c>
      <c r="D62" s="109" t="s">
        <v>19</v>
      </c>
      <c r="E62" s="100">
        <v>566</v>
      </c>
      <c r="F62" s="9">
        <v>0</v>
      </c>
      <c r="G62" s="9"/>
      <c r="H62" s="9">
        <v>0</v>
      </c>
    </row>
    <row r="63" spans="2:8" ht="15.75" x14ac:dyDescent="0.35">
      <c r="B63" s="109">
        <v>3</v>
      </c>
      <c r="C63" s="98" t="s">
        <v>70</v>
      </c>
      <c r="D63" s="109" t="s">
        <v>19</v>
      </c>
      <c r="E63" s="100">
        <v>214</v>
      </c>
      <c r="F63" s="9">
        <v>0</v>
      </c>
      <c r="G63" s="9"/>
      <c r="H63" s="9">
        <v>0</v>
      </c>
    </row>
    <row r="64" spans="2:8" ht="15.75" x14ac:dyDescent="0.35">
      <c r="B64" s="109">
        <v>4</v>
      </c>
      <c r="C64" s="98" t="s">
        <v>71</v>
      </c>
      <c r="D64" s="109" t="s">
        <v>19</v>
      </c>
      <c r="E64" s="100">
        <v>266</v>
      </c>
      <c r="F64" s="9">
        <v>0</v>
      </c>
      <c r="G64" s="9"/>
      <c r="H64" s="9">
        <v>0</v>
      </c>
    </row>
    <row r="65" spans="2:8" ht="15.75" x14ac:dyDescent="0.35">
      <c r="B65" s="109">
        <v>5</v>
      </c>
      <c r="C65" s="98" t="s">
        <v>72</v>
      </c>
      <c r="D65" s="109" t="s">
        <v>17</v>
      </c>
      <c r="E65" s="100">
        <v>9</v>
      </c>
      <c r="F65" s="9">
        <v>0</v>
      </c>
      <c r="G65" s="9"/>
      <c r="H65" s="9">
        <v>0</v>
      </c>
    </row>
    <row r="66" spans="2:8" ht="15.75" x14ac:dyDescent="0.35">
      <c r="B66" s="109">
        <f>B65+1</f>
        <v>6</v>
      </c>
      <c r="C66" s="98" t="s">
        <v>73</v>
      </c>
      <c r="D66" s="109" t="s">
        <v>19</v>
      </c>
      <c r="E66" s="100">
        <v>2456</v>
      </c>
      <c r="F66" s="9">
        <v>0</v>
      </c>
      <c r="G66" s="9"/>
      <c r="H66" s="9">
        <v>0</v>
      </c>
    </row>
    <row r="67" spans="2:8" ht="15.75" x14ac:dyDescent="0.35">
      <c r="B67" s="109">
        <f t="shared" ref="B67:B73" si="1">B66+1</f>
        <v>7</v>
      </c>
      <c r="C67" s="98" t="s">
        <v>74</v>
      </c>
      <c r="D67" s="109" t="s">
        <v>19</v>
      </c>
      <c r="E67" s="100">
        <v>2456</v>
      </c>
      <c r="F67" s="9">
        <v>0</v>
      </c>
      <c r="G67" s="9"/>
      <c r="H67" s="9">
        <v>0</v>
      </c>
    </row>
    <row r="68" spans="2:8" ht="15.75" x14ac:dyDescent="0.35">
      <c r="B68" s="109">
        <f t="shared" si="1"/>
        <v>8</v>
      </c>
      <c r="C68" s="98" t="s">
        <v>75</v>
      </c>
      <c r="D68" s="109" t="s">
        <v>42</v>
      </c>
      <c r="E68" s="100">
        <v>1</v>
      </c>
      <c r="F68" s="9">
        <v>0</v>
      </c>
      <c r="G68" s="9"/>
      <c r="H68" s="9">
        <v>0</v>
      </c>
    </row>
    <row r="69" spans="2:8" ht="15.75" x14ac:dyDescent="0.35">
      <c r="B69" s="109">
        <f t="shared" si="1"/>
        <v>9</v>
      </c>
      <c r="C69" s="98" t="s">
        <v>150</v>
      </c>
      <c r="D69" s="109" t="s">
        <v>17</v>
      </c>
      <c r="E69" s="100">
        <v>2</v>
      </c>
      <c r="F69" s="9">
        <v>0</v>
      </c>
      <c r="G69" s="9"/>
      <c r="H69" s="9">
        <v>0</v>
      </c>
    </row>
    <row r="70" spans="2:8" ht="15.75" x14ac:dyDescent="0.35">
      <c r="B70" s="109">
        <f t="shared" si="1"/>
        <v>10</v>
      </c>
      <c r="C70" s="98" t="s">
        <v>76</v>
      </c>
      <c r="D70" s="109" t="s">
        <v>19</v>
      </c>
      <c r="E70" s="100">
        <v>4430</v>
      </c>
      <c r="F70" s="9">
        <v>0</v>
      </c>
      <c r="G70" s="9"/>
      <c r="H70" s="9">
        <v>0</v>
      </c>
    </row>
    <row r="71" spans="2:8" ht="15.75" x14ac:dyDescent="0.35">
      <c r="B71" s="109">
        <f t="shared" si="1"/>
        <v>11</v>
      </c>
      <c r="C71" s="98" t="s">
        <v>60</v>
      </c>
      <c r="D71" s="109" t="s">
        <v>20</v>
      </c>
      <c r="E71" s="100">
        <v>51</v>
      </c>
      <c r="F71" s="9">
        <v>0</v>
      </c>
      <c r="G71" s="9"/>
      <c r="H71" s="9">
        <v>0</v>
      </c>
    </row>
    <row r="72" spans="2:8" ht="15.75" x14ac:dyDescent="0.35">
      <c r="B72" s="109">
        <f t="shared" si="1"/>
        <v>12</v>
      </c>
      <c r="C72" s="98" t="s">
        <v>116</v>
      </c>
      <c r="D72" s="109" t="s">
        <v>17</v>
      </c>
      <c r="E72" s="100">
        <v>1</v>
      </c>
      <c r="F72" s="9">
        <v>0</v>
      </c>
      <c r="G72" s="9"/>
      <c r="H72" s="9">
        <v>0</v>
      </c>
    </row>
    <row r="73" spans="2:8" ht="15.75" x14ac:dyDescent="0.35">
      <c r="B73" s="109">
        <f t="shared" si="1"/>
        <v>13</v>
      </c>
      <c r="C73" s="98" t="s">
        <v>120</v>
      </c>
      <c r="D73" s="109" t="s">
        <v>20</v>
      </c>
      <c r="E73" s="100">
        <v>24</v>
      </c>
      <c r="F73" s="9">
        <v>0</v>
      </c>
      <c r="G73" s="9"/>
      <c r="H73" s="9">
        <v>0</v>
      </c>
    </row>
    <row r="74" spans="2:8" ht="15" x14ac:dyDescent="0.35">
      <c r="B74" s="19"/>
      <c r="C74" s="39"/>
      <c r="D74" s="21"/>
      <c r="E74" s="40"/>
      <c r="F74" s="9"/>
      <c r="G74" s="9"/>
      <c r="H74" s="9"/>
    </row>
    <row r="75" spans="2:8" ht="17.25" x14ac:dyDescent="0.35">
      <c r="F75" s="81" t="s">
        <v>112</v>
      </c>
      <c r="G75" s="82"/>
      <c r="H75" s="9">
        <v>0</v>
      </c>
    </row>
    <row r="76" spans="2:8" ht="17.25" customHeight="1" x14ac:dyDescent="0.35">
      <c r="B76" s="112" t="s">
        <v>3</v>
      </c>
      <c r="C76" s="111" t="s">
        <v>135</v>
      </c>
      <c r="D76" s="111"/>
      <c r="E76" s="92"/>
      <c r="F76" s="81" t="s">
        <v>113</v>
      </c>
      <c r="G76" s="82"/>
      <c r="H76" s="9">
        <v>0</v>
      </c>
    </row>
    <row r="77" spans="2:8" ht="33.75" customHeight="1" x14ac:dyDescent="0.2">
      <c r="B77" s="112"/>
      <c r="C77" s="111"/>
      <c r="D77" s="111"/>
      <c r="E77" s="92"/>
    </row>
    <row r="78" spans="2:8" ht="15.75" x14ac:dyDescent="0.25">
      <c r="B78" s="89" t="s">
        <v>3</v>
      </c>
      <c r="C78" s="46" t="s">
        <v>118</v>
      </c>
    </row>
    <row r="79" spans="2:8" ht="15.75" x14ac:dyDescent="0.25">
      <c r="B79" s="89" t="s">
        <v>32</v>
      </c>
      <c r="C79" s="46" t="s">
        <v>117</v>
      </c>
    </row>
    <row r="80" spans="2:8" ht="15.75" x14ac:dyDescent="0.25">
      <c r="B80" s="89"/>
      <c r="C80" s="46" t="s">
        <v>119</v>
      </c>
    </row>
    <row r="82" spans="2:8" ht="18.75" thickBot="1" x14ac:dyDescent="0.3">
      <c r="B82" s="70" t="s">
        <v>97</v>
      </c>
      <c r="C82" s="71"/>
      <c r="D82" s="72"/>
      <c r="E82" s="73"/>
      <c r="F82" s="72"/>
      <c r="G82" s="72"/>
      <c r="H82" s="72"/>
    </row>
    <row r="83" spans="2:8" ht="16.5" thickBot="1" x14ac:dyDescent="0.3">
      <c r="B83" s="74" t="s">
        <v>106</v>
      </c>
      <c r="C83" s="88" t="s">
        <v>10</v>
      </c>
      <c r="D83" s="74" t="s">
        <v>107</v>
      </c>
      <c r="E83" s="74" t="s">
        <v>108</v>
      </c>
      <c r="F83" s="74" t="s">
        <v>109</v>
      </c>
      <c r="G83" s="74"/>
      <c r="H83" s="74" t="s">
        <v>110</v>
      </c>
    </row>
    <row r="84" spans="2:8" ht="15.75" x14ac:dyDescent="0.35">
      <c r="B84" s="109">
        <v>1</v>
      </c>
      <c r="C84" s="98" t="s">
        <v>77</v>
      </c>
      <c r="D84" s="109" t="s">
        <v>19</v>
      </c>
      <c r="E84" s="100">
        <v>2915</v>
      </c>
      <c r="F84" s="90">
        <v>0</v>
      </c>
      <c r="G84" s="90"/>
      <c r="H84" s="90">
        <v>0</v>
      </c>
    </row>
    <row r="85" spans="2:8" ht="15.75" x14ac:dyDescent="0.35">
      <c r="B85" s="109">
        <f>B84+1</f>
        <v>2</v>
      </c>
      <c r="C85" s="98" t="s">
        <v>160</v>
      </c>
      <c r="D85" s="109" t="s">
        <v>19</v>
      </c>
      <c r="E85" s="100">
        <v>180</v>
      </c>
      <c r="F85" s="91">
        <v>0</v>
      </c>
      <c r="G85" s="91"/>
      <c r="H85" s="91">
        <v>0</v>
      </c>
    </row>
    <row r="86" spans="2:8" ht="15.75" x14ac:dyDescent="0.35">
      <c r="B86" s="109">
        <f>B85+1</f>
        <v>3</v>
      </c>
      <c r="C86" s="98" t="s">
        <v>162</v>
      </c>
      <c r="D86" s="109" t="s">
        <v>19</v>
      </c>
      <c r="E86" s="100">
        <v>2915</v>
      </c>
      <c r="F86" s="91">
        <v>0</v>
      </c>
      <c r="G86" s="91"/>
      <c r="H86" s="91">
        <v>0</v>
      </c>
    </row>
    <row r="87" spans="2:8" ht="15.75" x14ac:dyDescent="0.35">
      <c r="B87" s="109">
        <f t="shared" ref="B87:B98" si="2">B86+1</f>
        <v>4</v>
      </c>
      <c r="C87" s="98" t="s">
        <v>66</v>
      </c>
      <c r="D87" s="109" t="s">
        <v>17</v>
      </c>
      <c r="E87" s="100">
        <v>10</v>
      </c>
      <c r="F87" s="91">
        <v>0</v>
      </c>
      <c r="G87" s="91"/>
      <c r="H87" s="91">
        <v>0</v>
      </c>
    </row>
    <row r="88" spans="2:8" ht="15.75" x14ac:dyDescent="0.35">
      <c r="B88" s="109">
        <f t="shared" si="2"/>
        <v>5</v>
      </c>
      <c r="C88" s="98" t="s">
        <v>143</v>
      </c>
      <c r="D88" s="109" t="s">
        <v>17</v>
      </c>
      <c r="E88" s="100">
        <v>3</v>
      </c>
      <c r="F88" s="91">
        <v>0</v>
      </c>
      <c r="G88" s="91"/>
      <c r="H88" s="91">
        <v>0</v>
      </c>
    </row>
    <row r="89" spans="2:8" ht="15.75" x14ac:dyDescent="0.35">
      <c r="B89" s="109">
        <f t="shared" si="2"/>
        <v>6</v>
      </c>
      <c r="C89" s="98" t="s">
        <v>144</v>
      </c>
      <c r="D89" s="109" t="s">
        <v>17</v>
      </c>
      <c r="E89" s="100">
        <v>1</v>
      </c>
      <c r="F89" s="91">
        <v>0</v>
      </c>
      <c r="G89" s="91"/>
      <c r="H89" s="91">
        <v>0</v>
      </c>
    </row>
    <row r="90" spans="2:8" ht="15.75" x14ac:dyDescent="0.35">
      <c r="B90" s="109">
        <f t="shared" si="2"/>
        <v>7</v>
      </c>
      <c r="C90" s="98" t="s">
        <v>145</v>
      </c>
      <c r="D90" s="109" t="s">
        <v>17</v>
      </c>
      <c r="E90" s="100">
        <v>26</v>
      </c>
      <c r="F90" s="91">
        <v>0</v>
      </c>
      <c r="G90" s="91"/>
      <c r="H90" s="91">
        <v>0</v>
      </c>
    </row>
    <row r="91" spans="2:8" ht="15.75" x14ac:dyDescent="0.35">
      <c r="B91" s="109">
        <f t="shared" si="2"/>
        <v>8</v>
      </c>
      <c r="C91" s="98" t="s">
        <v>146</v>
      </c>
      <c r="D91" s="109" t="s">
        <v>17</v>
      </c>
      <c r="E91" s="100">
        <v>18</v>
      </c>
      <c r="F91" s="91">
        <v>0</v>
      </c>
      <c r="G91" s="91"/>
      <c r="H91" s="91">
        <v>0</v>
      </c>
    </row>
    <row r="92" spans="2:8" ht="15.75" x14ac:dyDescent="0.35">
      <c r="B92" s="109">
        <f t="shared" si="2"/>
        <v>9</v>
      </c>
      <c r="C92" s="98" t="s">
        <v>43</v>
      </c>
      <c r="D92" s="109" t="s">
        <v>17</v>
      </c>
      <c r="E92" s="100">
        <v>92</v>
      </c>
      <c r="F92" s="91">
        <v>0</v>
      </c>
      <c r="G92" s="91"/>
      <c r="H92" s="91">
        <v>0</v>
      </c>
    </row>
    <row r="93" spans="2:8" ht="15.75" x14ac:dyDescent="0.35">
      <c r="B93" s="109">
        <f t="shared" si="2"/>
        <v>10</v>
      </c>
      <c r="C93" s="98" t="s">
        <v>65</v>
      </c>
      <c r="D93" s="109" t="s">
        <v>17</v>
      </c>
      <c r="E93" s="100">
        <v>4</v>
      </c>
      <c r="F93" s="91">
        <v>0</v>
      </c>
      <c r="G93" s="91"/>
      <c r="H93" s="91">
        <v>0</v>
      </c>
    </row>
    <row r="94" spans="2:8" ht="15.75" x14ac:dyDescent="0.35">
      <c r="B94" s="109">
        <f t="shared" si="2"/>
        <v>11</v>
      </c>
      <c r="C94" s="98" t="s">
        <v>62</v>
      </c>
      <c r="D94" s="109" t="s">
        <v>44</v>
      </c>
      <c r="E94" s="100">
        <v>2.87</v>
      </c>
      <c r="F94" s="91">
        <v>0</v>
      </c>
      <c r="G94" s="91"/>
      <c r="H94" s="91">
        <v>0</v>
      </c>
    </row>
    <row r="95" spans="2:8" ht="15.75" x14ac:dyDescent="0.35">
      <c r="B95" s="109">
        <f t="shared" si="2"/>
        <v>12</v>
      </c>
      <c r="C95" s="98" t="s">
        <v>158</v>
      </c>
      <c r="D95" s="109" t="s">
        <v>17</v>
      </c>
      <c r="E95" s="100">
        <v>1</v>
      </c>
      <c r="F95" s="91">
        <v>0</v>
      </c>
      <c r="G95" s="91"/>
      <c r="H95" s="91">
        <v>0</v>
      </c>
    </row>
    <row r="96" spans="2:8" ht="15.75" x14ac:dyDescent="0.35">
      <c r="B96" s="109">
        <f t="shared" si="2"/>
        <v>13</v>
      </c>
      <c r="C96" s="98" t="s">
        <v>38</v>
      </c>
      <c r="D96" s="109" t="s">
        <v>17</v>
      </c>
      <c r="E96" s="100">
        <v>2</v>
      </c>
      <c r="F96" s="91">
        <v>0</v>
      </c>
      <c r="G96" s="91"/>
      <c r="H96" s="91">
        <v>0</v>
      </c>
    </row>
    <row r="97" spans="2:8" ht="15.75" x14ac:dyDescent="0.35">
      <c r="B97" s="109">
        <f t="shared" si="2"/>
        <v>14</v>
      </c>
      <c r="C97" s="98" t="s">
        <v>63</v>
      </c>
      <c r="D97" s="109" t="s">
        <v>17</v>
      </c>
      <c r="E97" s="100">
        <v>1</v>
      </c>
      <c r="F97" s="91">
        <v>0</v>
      </c>
      <c r="G97" s="91"/>
      <c r="H97" s="91">
        <v>0</v>
      </c>
    </row>
    <row r="98" spans="2:8" ht="15.75" x14ac:dyDescent="0.35">
      <c r="B98" s="109">
        <f t="shared" si="2"/>
        <v>15</v>
      </c>
      <c r="C98" s="98" t="s">
        <v>64</v>
      </c>
      <c r="D98" s="109" t="s">
        <v>19</v>
      </c>
      <c r="E98" s="100">
        <v>2915</v>
      </c>
      <c r="F98" s="91">
        <v>0</v>
      </c>
      <c r="G98" s="91"/>
      <c r="H98" s="91">
        <v>0</v>
      </c>
    </row>
    <row r="100" spans="2:8" ht="17.25" customHeight="1" x14ac:dyDescent="0.35">
      <c r="D100" s="94"/>
      <c r="F100" s="81" t="s">
        <v>112</v>
      </c>
      <c r="G100" s="82"/>
      <c r="H100" s="9">
        <v>0</v>
      </c>
    </row>
    <row r="101" spans="2:8" ht="16.5" customHeight="1" x14ac:dyDescent="0.35">
      <c r="B101" s="112" t="s">
        <v>3</v>
      </c>
      <c r="C101" s="111" t="s">
        <v>136</v>
      </c>
      <c r="D101" s="111"/>
      <c r="F101" s="81" t="s">
        <v>113</v>
      </c>
      <c r="G101" s="82"/>
      <c r="H101" s="9">
        <v>0</v>
      </c>
    </row>
    <row r="102" spans="2:8" ht="30.75" customHeight="1" x14ac:dyDescent="0.2">
      <c r="B102" s="112"/>
      <c r="C102" s="111"/>
      <c r="D102" s="111"/>
    </row>
    <row r="104" spans="2:8" ht="18.75" thickBot="1" x14ac:dyDescent="0.3">
      <c r="B104" s="70" t="s">
        <v>95</v>
      </c>
      <c r="C104" s="71"/>
      <c r="D104" s="72"/>
      <c r="E104" s="73"/>
      <c r="F104" s="72"/>
      <c r="G104" s="72"/>
      <c r="H104" s="72"/>
    </row>
    <row r="105" spans="2:8" ht="16.5" thickBot="1" x14ac:dyDescent="0.3">
      <c r="B105" s="74" t="s">
        <v>106</v>
      </c>
      <c r="C105" s="88" t="s">
        <v>10</v>
      </c>
      <c r="D105" s="74" t="s">
        <v>107</v>
      </c>
      <c r="E105" s="74" t="s">
        <v>108</v>
      </c>
      <c r="F105" s="88" t="s">
        <v>109</v>
      </c>
      <c r="G105" s="88"/>
      <c r="H105" s="88" t="s">
        <v>110</v>
      </c>
    </row>
    <row r="106" spans="2:8" ht="17.25" x14ac:dyDescent="0.35">
      <c r="B106" s="110" t="s">
        <v>81</v>
      </c>
      <c r="C106" s="37"/>
      <c r="D106" s="6"/>
      <c r="E106" s="38"/>
      <c r="H106" s="9"/>
    </row>
    <row r="107" spans="2:8" ht="15.75" x14ac:dyDescent="0.35">
      <c r="B107" s="109">
        <v>1</v>
      </c>
      <c r="C107" s="98" t="s">
        <v>121</v>
      </c>
      <c r="D107" s="109" t="s">
        <v>19</v>
      </c>
      <c r="E107" s="100">
        <v>157</v>
      </c>
      <c r="F107" s="9">
        <v>0</v>
      </c>
      <c r="G107" s="9"/>
      <c r="H107" s="9">
        <v>0</v>
      </c>
    </row>
    <row r="108" spans="2:8" ht="15.75" x14ac:dyDescent="0.35">
      <c r="B108" s="109">
        <v>2</v>
      </c>
      <c r="C108" s="98" t="s">
        <v>122</v>
      </c>
      <c r="D108" s="109" t="s">
        <v>17</v>
      </c>
      <c r="E108" s="100">
        <v>1</v>
      </c>
      <c r="F108" s="9">
        <v>0</v>
      </c>
      <c r="G108" s="9"/>
      <c r="H108" s="9">
        <v>0</v>
      </c>
    </row>
    <row r="109" spans="2:8" ht="15.75" x14ac:dyDescent="0.35">
      <c r="B109" s="109">
        <v>3</v>
      </c>
      <c r="C109" s="98" t="s">
        <v>129</v>
      </c>
      <c r="D109" s="109" t="s">
        <v>19</v>
      </c>
      <c r="E109" s="100">
        <v>615</v>
      </c>
      <c r="F109" s="9">
        <v>0</v>
      </c>
      <c r="G109" s="9"/>
      <c r="H109" s="9">
        <v>0</v>
      </c>
    </row>
    <row r="110" spans="2:8" ht="15.75" x14ac:dyDescent="0.35">
      <c r="B110" s="109">
        <v>4</v>
      </c>
      <c r="C110" s="98" t="s">
        <v>128</v>
      </c>
      <c r="D110" s="109" t="s">
        <v>19</v>
      </c>
      <c r="E110" s="100">
        <v>195</v>
      </c>
      <c r="F110" s="9">
        <v>0</v>
      </c>
      <c r="G110" s="9"/>
      <c r="H110" s="9">
        <v>0</v>
      </c>
    </row>
    <row r="111" spans="2:8" ht="15.75" x14ac:dyDescent="0.35">
      <c r="B111" s="109">
        <v>3</v>
      </c>
      <c r="C111" s="98" t="s">
        <v>82</v>
      </c>
      <c r="D111" s="109" t="s">
        <v>21</v>
      </c>
      <c r="E111" s="100">
        <v>64</v>
      </c>
      <c r="F111" s="9">
        <v>0</v>
      </c>
      <c r="G111" s="9"/>
      <c r="H111" s="9">
        <v>0</v>
      </c>
    </row>
    <row r="112" spans="2:8" ht="15.75" x14ac:dyDescent="0.35">
      <c r="B112" s="109">
        <f>B111+1</f>
        <v>4</v>
      </c>
      <c r="C112" s="98" t="s">
        <v>123</v>
      </c>
      <c r="D112" s="109" t="s">
        <v>17</v>
      </c>
      <c r="E112" s="100">
        <v>1</v>
      </c>
      <c r="F112" s="9">
        <v>0</v>
      </c>
      <c r="G112" s="9"/>
      <c r="H112" s="9">
        <v>0</v>
      </c>
    </row>
    <row r="113" spans="2:8" ht="15.75" x14ac:dyDescent="0.35">
      <c r="B113" s="109">
        <f t="shared" ref="B113" si="3">B112+1</f>
        <v>5</v>
      </c>
      <c r="C113" s="98" t="s">
        <v>84</v>
      </c>
      <c r="D113" s="109" t="s">
        <v>17</v>
      </c>
      <c r="E113" s="100">
        <v>2</v>
      </c>
      <c r="F113" s="9">
        <v>0</v>
      </c>
      <c r="G113" s="9"/>
      <c r="H113" s="9">
        <v>0</v>
      </c>
    </row>
    <row r="114" spans="2:8" ht="15.75" x14ac:dyDescent="0.35">
      <c r="B114" s="109">
        <v>6</v>
      </c>
      <c r="C114" s="98" t="s">
        <v>83</v>
      </c>
      <c r="D114" s="109" t="s">
        <v>17</v>
      </c>
      <c r="E114" s="100">
        <v>1</v>
      </c>
      <c r="F114" s="9">
        <v>0</v>
      </c>
      <c r="G114" s="9"/>
      <c r="H114" s="9">
        <v>0</v>
      </c>
    </row>
    <row r="115" spans="2:8" ht="15.75" x14ac:dyDescent="0.35">
      <c r="B115" s="109">
        <v>7</v>
      </c>
      <c r="C115" s="98" t="s">
        <v>124</v>
      </c>
      <c r="D115" s="109" t="s">
        <v>21</v>
      </c>
      <c r="E115" s="100">
        <v>16</v>
      </c>
      <c r="F115" s="9">
        <v>0</v>
      </c>
      <c r="G115" s="9"/>
      <c r="H115" s="9">
        <v>0</v>
      </c>
    </row>
    <row r="116" spans="2:8" ht="15.75" x14ac:dyDescent="0.35">
      <c r="B116" s="109">
        <v>8</v>
      </c>
      <c r="C116" s="98" t="s">
        <v>161</v>
      </c>
      <c r="D116" s="109" t="s">
        <v>21</v>
      </c>
      <c r="E116" s="100">
        <v>2</v>
      </c>
      <c r="F116" s="9">
        <v>0</v>
      </c>
      <c r="G116" s="9"/>
      <c r="H116" s="9">
        <v>0</v>
      </c>
    </row>
    <row r="117" spans="2:8" ht="15.75" x14ac:dyDescent="0.35">
      <c r="B117" s="109">
        <v>9</v>
      </c>
      <c r="C117" s="98" t="s">
        <v>125</v>
      </c>
      <c r="D117" s="109" t="s">
        <v>19</v>
      </c>
      <c r="E117" s="100">
        <v>12</v>
      </c>
      <c r="F117" s="9">
        <v>0</v>
      </c>
      <c r="G117" s="9"/>
      <c r="H117" s="9">
        <v>0</v>
      </c>
    </row>
    <row r="118" spans="2:8" ht="15.75" x14ac:dyDescent="0.35">
      <c r="B118" s="109">
        <v>10</v>
      </c>
      <c r="C118" s="98" t="s">
        <v>126</v>
      </c>
      <c r="D118" s="109" t="s">
        <v>17</v>
      </c>
      <c r="E118" s="100">
        <v>1</v>
      </c>
      <c r="F118" s="9">
        <v>0</v>
      </c>
      <c r="G118" s="9"/>
      <c r="H118" s="9">
        <v>0</v>
      </c>
    </row>
    <row r="119" spans="2:8" ht="17.25" x14ac:dyDescent="0.35">
      <c r="B119" s="110" t="s">
        <v>85</v>
      </c>
      <c r="C119" s="37"/>
      <c r="D119" s="6"/>
      <c r="E119" s="100"/>
      <c r="F119" s="9"/>
      <c r="G119" s="9"/>
      <c r="H119" s="9"/>
    </row>
    <row r="120" spans="2:8" ht="15.75" x14ac:dyDescent="0.35">
      <c r="B120" s="109">
        <v>1</v>
      </c>
      <c r="C120" s="98" t="s">
        <v>128</v>
      </c>
      <c r="D120" s="109" t="s">
        <v>19</v>
      </c>
      <c r="E120" s="100">
        <v>110</v>
      </c>
      <c r="F120" s="9">
        <v>0</v>
      </c>
      <c r="G120" s="9"/>
      <c r="H120" s="9">
        <v>0</v>
      </c>
    </row>
    <row r="121" spans="2:8" ht="15.75" x14ac:dyDescent="0.35">
      <c r="B121" s="109">
        <v>2</v>
      </c>
      <c r="C121" s="98" t="s">
        <v>83</v>
      </c>
      <c r="D121" s="109" t="s">
        <v>17</v>
      </c>
      <c r="E121" s="100">
        <v>1</v>
      </c>
      <c r="F121" s="9">
        <v>0</v>
      </c>
      <c r="G121" s="9"/>
      <c r="H121" s="9">
        <v>0</v>
      </c>
    </row>
    <row r="122" spans="2:8" ht="15.75" x14ac:dyDescent="0.35">
      <c r="B122" s="109">
        <v>3</v>
      </c>
      <c r="C122" s="98" t="s">
        <v>86</v>
      </c>
      <c r="D122" s="109" t="s">
        <v>17</v>
      </c>
      <c r="E122" s="100">
        <v>1</v>
      </c>
      <c r="F122" s="9">
        <v>0</v>
      </c>
      <c r="G122" s="9"/>
      <c r="H122" s="9">
        <v>0</v>
      </c>
    </row>
    <row r="123" spans="2:8" ht="17.25" x14ac:dyDescent="0.35">
      <c r="B123" s="110" t="s">
        <v>127</v>
      </c>
      <c r="C123" s="37"/>
      <c r="D123" s="6"/>
      <c r="E123" s="100"/>
      <c r="F123" s="9"/>
      <c r="G123" s="9"/>
      <c r="H123" s="9"/>
    </row>
    <row r="124" spans="2:8" ht="15.75" x14ac:dyDescent="0.35">
      <c r="B124" s="109">
        <v>1</v>
      </c>
      <c r="C124" s="98" t="s">
        <v>128</v>
      </c>
      <c r="D124" s="109" t="s">
        <v>19</v>
      </c>
      <c r="E124" s="100">
        <v>22</v>
      </c>
      <c r="F124" s="9">
        <v>0</v>
      </c>
      <c r="G124" s="9"/>
      <c r="H124" s="9">
        <v>0</v>
      </c>
    </row>
    <row r="125" spans="2:8" ht="15.75" x14ac:dyDescent="0.35">
      <c r="B125" s="109">
        <v>2</v>
      </c>
      <c r="C125" s="98" t="s">
        <v>83</v>
      </c>
      <c r="D125" s="109" t="s">
        <v>17</v>
      </c>
      <c r="E125" s="100">
        <v>1</v>
      </c>
      <c r="F125" s="9">
        <v>0</v>
      </c>
      <c r="G125" s="9"/>
      <c r="H125" s="9">
        <v>0</v>
      </c>
    </row>
    <row r="126" spans="2:8" ht="15" x14ac:dyDescent="0.35">
      <c r="B126" s="5"/>
      <c r="C126" s="37"/>
      <c r="D126" s="6"/>
      <c r="E126" s="6"/>
      <c r="F126" s="9"/>
      <c r="G126" s="9"/>
    </row>
    <row r="127" spans="2:8" ht="17.25" x14ac:dyDescent="0.35">
      <c r="B127" s="5"/>
      <c r="C127" s="37"/>
      <c r="D127" s="6"/>
      <c r="E127" s="6"/>
      <c r="F127" s="81" t="s">
        <v>112</v>
      </c>
      <c r="G127" s="82"/>
      <c r="H127" s="9">
        <v>0</v>
      </c>
    </row>
    <row r="128" spans="2:8" ht="17.25" x14ac:dyDescent="0.35">
      <c r="B128" s="16"/>
      <c r="C128" s="23"/>
      <c r="E128" s="14"/>
      <c r="F128" s="81" t="s">
        <v>113</v>
      </c>
      <c r="G128" s="82"/>
      <c r="H128" s="9">
        <v>0</v>
      </c>
    </row>
    <row r="130" spans="2:8" ht="18.75" thickBot="1" x14ac:dyDescent="0.3">
      <c r="B130" s="70" t="s">
        <v>130</v>
      </c>
      <c r="C130" s="71"/>
      <c r="D130" s="72"/>
      <c r="E130" s="73"/>
      <c r="F130" s="72"/>
      <c r="G130" s="72"/>
      <c r="H130" s="72"/>
    </row>
    <row r="131" spans="2:8" ht="16.5" thickBot="1" x14ac:dyDescent="0.3">
      <c r="B131" s="74" t="s">
        <v>106</v>
      </c>
      <c r="C131" s="74" t="s">
        <v>10</v>
      </c>
      <c r="D131" s="74" t="s">
        <v>107</v>
      </c>
      <c r="E131" s="74" t="s">
        <v>108</v>
      </c>
      <c r="F131" s="74" t="s">
        <v>109</v>
      </c>
      <c r="G131" s="74"/>
      <c r="H131" s="74" t="s">
        <v>110</v>
      </c>
    </row>
    <row r="132" spans="2:8" ht="15.75" x14ac:dyDescent="0.35">
      <c r="B132" s="109">
        <v>1</v>
      </c>
      <c r="C132" s="98" t="s">
        <v>165</v>
      </c>
      <c r="D132" s="109" t="s">
        <v>21</v>
      </c>
      <c r="E132" s="100">
        <v>8890</v>
      </c>
      <c r="F132" s="33">
        <v>0</v>
      </c>
      <c r="G132" s="33"/>
      <c r="H132" s="33">
        <v>0</v>
      </c>
    </row>
    <row r="133" spans="2:8" ht="15.75" x14ac:dyDescent="0.35">
      <c r="B133" s="109">
        <f t="shared" ref="B133:B148" si="4">B132+1</f>
        <v>2</v>
      </c>
      <c r="C133" s="98" t="s">
        <v>164</v>
      </c>
      <c r="D133" s="109" t="s">
        <v>21</v>
      </c>
      <c r="E133" s="100">
        <v>2787</v>
      </c>
      <c r="F133" s="9">
        <v>0</v>
      </c>
      <c r="G133" s="9"/>
      <c r="H133" s="9">
        <v>0</v>
      </c>
    </row>
    <row r="134" spans="2:8" ht="15.75" x14ac:dyDescent="0.35">
      <c r="B134" s="109">
        <f t="shared" si="4"/>
        <v>3</v>
      </c>
      <c r="C134" s="98" t="s">
        <v>67</v>
      </c>
      <c r="D134" s="109" t="s">
        <v>21</v>
      </c>
      <c r="E134" s="100">
        <v>7306</v>
      </c>
      <c r="F134" s="9">
        <v>0</v>
      </c>
      <c r="G134" s="9"/>
      <c r="H134" s="9">
        <v>0</v>
      </c>
    </row>
    <row r="135" spans="2:8" ht="15.75" x14ac:dyDescent="0.35">
      <c r="B135" s="109">
        <f t="shared" si="4"/>
        <v>4</v>
      </c>
      <c r="C135" s="98" t="s">
        <v>78</v>
      </c>
      <c r="D135" s="109" t="s">
        <v>21</v>
      </c>
      <c r="E135" s="100">
        <v>2434</v>
      </c>
      <c r="F135" s="9">
        <v>0</v>
      </c>
      <c r="G135" s="9"/>
      <c r="H135" s="9">
        <v>0</v>
      </c>
    </row>
    <row r="136" spans="2:8" ht="15.75" x14ac:dyDescent="0.35">
      <c r="B136" s="109">
        <f t="shared" si="4"/>
        <v>5</v>
      </c>
      <c r="C136" s="98" t="s">
        <v>79</v>
      </c>
      <c r="D136" s="109" t="s">
        <v>21</v>
      </c>
      <c r="E136" s="100">
        <v>2434</v>
      </c>
      <c r="F136" s="9">
        <v>0</v>
      </c>
      <c r="G136" s="9"/>
      <c r="H136" s="9">
        <v>0</v>
      </c>
    </row>
    <row r="137" spans="2:8" ht="15.75" x14ac:dyDescent="0.35">
      <c r="B137" s="109">
        <f>B135+1</f>
        <v>5</v>
      </c>
      <c r="C137" s="98" t="s">
        <v>61</v>
      </c>
      <c r="D137" s="109" t="s">
        <v>21</v>
      </c>
      <c r="E137" s="100">
        <v>8890</v>
      </c>
      <c r="F137" s="9">
        <v>0</v>
      </c>
      <c r="G137" s="9"/>
      <c r="H137" s="9">
        <v>0</v>
      </c>
    </row>
    <row r="138" spans="2:8" ht="15.75" x14ac:dyDescent="0.35">
      <c r="B138" s="109">
        <v>6</v>
      </c>
      <c r="C138" s="98" t="s">
        <v>133</v>
      </c>
      <c r="D138" s="109" t="s">
        <v>21</v>
      </c>
      <c r="E138" s="100">
        <v>260</v>
      </c>
      <c r="F138" s="9">
        <v>0</v>
      </c>
      <c r="G138" s="9"/>
      <c r="H138" s="9">
        <v>0</v>
      </c>
    </row>
    <row r="139" spans="2:8" ht="15.75" x14ac:dyDescent="0.35">
      <c r="B139" s="109">
        <f>B137+1</f>
        <v>6</v>
      </c>
      <c r="C139" s="98" t="s">
        <v>80</v>
      </c>
      <c r="D139" s="109" t="s">
        <v>21</v>
      </c>
      <c r="E139" s="100">
        <v>2787</v>
      </c>
      <c r="F139" s="9">
        <v>0</v>
      </c>
      <c r="G139" s="9"/>
      <c r="H139" s="9">
        <v>0</v>
      </c>
    </row>
    <row r="140" spans="2:8" ht="15.75" x14ac:dyDescent="0.35">
      <c r="B140" s="109">
        <f t="shared" si="4"/>
        <v>7</v>
      </c>
      <c r="C140" s="98" t="s">
        <v>131</v>
      </c>
      <c r="D140" s="109" t="s">
        <v>47</v>
      </c>
      <c r="E140" s="100">
        <v>2335</v>
      </c>
      <c r="F140" s="9">
        <v>0</v>
      </c>
      <c r="G140" s="9"/>
      <c r="H140" s="9">
        <v>0</v>
      </c>
    </row>
    <row r="141" spans="2:8" ht="15.75" x14ac:dyDescent="0.35">
      <c r="B141" s="109">
        <f t="shared" si="4"/>
        <v>8</v>
      </c>
      <c r="C141" s="98" t="s">
        <v>166</v>
      </c>
      <c r="D141" s="109" t="s">
        <v>47</v>
      </c>
      <c r="E141" s="100">
        <v>1168</v>
      </c>
      <c r="F141" s="9">
        <v>0</v>
      </c>
      <c r="G141" s="9"/>
      <c r="H141" s="9">
        <v>0</v>
      </c>
    </row>
    <row r="142" spans="2:8" ht="15.75" x14ac:dyDescent="0.35">
      <c r="B142" s="109">
        <f>B140+1</f>
        <v>8</v>
      </c>
      <c r="C142" s="98" t="s">
        <v>24</v>
      </c>
      <c r="D142" s="109" t="s">
        <v>19</v>
      </c>
      <c r="E142" s="100">
        <v>5595</v>
      </c>
      <c r="F142" s="9">
        <v>0</v>
      </c>
      <c r="G142" s="9"/>
      <c r="H142" s="9">
        <v>0</v>
      </c>
    </row>
    <row r="143" spans="2:8" ht="15.75" x14ac:dyDescent="0.35">
      <c r="B143" s="109">
        <f t="shared" si="4"/>
        <v>9</v>
      </c>
      <c r="C143" s="98" t="s">
        <v>22</v>
      </c>
      <c r="D143" s="109" t="s">
        <v>21</v>
      </c>
      <c r="E143" s="100">
        <v>50</v>
      </c>
      <c r="F143" s="9">
        <v>0</v>
      </c>
      <c r="G143" s="9"/>
      <c r="H143" s="9">
        <v>0</v>
      </c>
    </row>
    <row r="144" spans="2:8" ht="15.75" x14ac:dyDescent="0.35">
      <c r="B144" s="109">
        <f t="shared" si="4"/>
        <v>10</v>
      </c>
      <c r="C144" s="98" t="s">
        <v>25</v>
      </c>
      <c r="D144" s="109" t="s">
        <v>17</v>
      </c>
      <c r="E144" s="100">
        <v>24</v>
      </c>
      <c r="F144" s="9">
        <v>0</v>
      </c>
      <c r="G144" s="9"/>
      <c r="H144" s="9">
        <v>0</v>
      </c>
    </row>
    <row r="145" spans="2:8" ht="15.75" x14ac:dyDescent="0.35">
      <c r="B145" s="109">
        <f>B144+1</f>
        <v>11</v>
      </c>
      <c r="C145" s="98" t="s">
        <v>132</v>
      </c>
      <c r="D145" s="109" t="s">
        <v>17</v>
      </c>
      <c r="E145" s="100">
        <v>1</v>
      </c>
      <c r="F145" s="9">
        <v>0</v>
      </c>
      <c r="G145" s="9"/>
      <c r="H145" s="9">
        <v>0</v>
      </c>
    </row>
    <row r="146" spans="2:8" ht="15.75" x14ac:dyDescent="0.35">
      <c r="B146" s="109">
        <f t="shared" si="4"/>
        <v>12</v>
      </c>
      <c r="C146" s="98" t="s">
        <v>34</v>
      </c>
      <c r="D146" s="109" t="s">
        <v>23</v>
      </c>
      <c r="E146" s="100">
        <v>1</v>
      </c>
      <c r="F146" s="9">
        <v>0</v>
      </c>
      <c r="G146" s="9"/>
      <c r="H146" s="9">
        <v>0</v>
      </c>
    </row>
    <row r="147" spans="2:8" ht="15.75" x14ac:dyDescent="0.35">
      <c r="B147" s="109">
        <f t="shared" si="4"/>
        <v>13</v>
      </c>
      <c r="C147" s="98" t="s">
        <v>147</v>
      </c>
      <c r="D147" s="109" t="s">
        <v>17</v>
      </c>
      <c r="E147" s="100">
        <v>2</v>
      </c>
      <c r="F147" s="9">
        <v>0</v>
      </c>
      <c r="G147" s="9"/>
      <c r="H147" s="9">
        <v>0</v>
      </c>
    </row>
    <row r="148" spans="2:8" ht="15.75" x14ac:dyDescent="0.35">
      <c r="B148" s="109">
        <f t="shared" si="4"/>
        <v>14</v>
      </c>
      <c r="C148" s="98" t="s">
        <v>134</v>
      </c>
      <c r="D148" s="109" t="s">
        <v>17</v>
      </c>
      <c r="E148" s="100">
        <v>3</v>
      </c>
      <c r="F148" s="9">
        <v>0</v>
      </c>
      <c r="G148" s="9"/>
      <c r="H148" s="9">
        <v>0</v>
      </c>
    </row>
    <row r="150" spans="2:8" ht="17.25" x14ac:dyDescent="0.35">
      <c r="B150" s="93"/>
      <c r="C150" s="46"/>
      <c r="F150" s="81" t="s">
        <v>112</v>
      </c>
      <c r="G150" s="82"/>
      <c r="H150" s="9">
        <v>0</v>
      </c>
    </row>
    <row r="151" spans="2:8" ht="17.25" x14ac:dyDescent="0.35">
      <c r="F151" s="81" t="s">
        <v>113</v>
      </c>
      <c r="G151" s="82"/>
      <c r="H151" s="9">
        <v>0</v>
      </c>
    </row>
    <row r="152" spans="2:8" ht="18.75" thickBot="1" x14ac:dyDescent="0.3">
      <c r="B152" s="70" t="s">
        <v>152</v>
      </c>
      <c r="C152" s="71"/>
      <c r="D152" s="72"/>
      <c r="E152" s="73"/>
      <c r="F152" s="72"/>
      <c r="G152" s="72"/>
      <c r="H152" s="72"/>
    </row>
    <row r="153" spans="2:8" ht="16.5" thickBot="1" x14ac:dyDescent="0.3">
      <c r="B153" s="74" t="s">
        <v>106</v>
      </c>
      <c r="C153" s="74" t="s">
        <v>10</v>
      </c>
      <c r="D153" s="74" t="s">
        <v>107</v>
      </c>
      <c r="E153" s="74" t="s">
        <v>108</v>
      </c>
      <c r="F153" s="74" t="s">
        <v>109</v>
      </c>
      <c r="G153" s="74"/>
      <c r="H153" s="74" t="s">
        <v>110</v>
      </c>
    </row>
    <row r="154" spans="2:8" ht="18" x14ac:dyDescent="0.4">
      <c r="B154" s="97">
        <v>1</v>
      </c>
      <c r="C154" s="98" t="s">
        <v>141</v>
      </c>
      <c r="D154" s="99" t="s">
        <v>142</v>
      </c>
      <c r="E154" s="100">
        <f>E46-E47</f>
        <v>8629.59</v>
      </c>
      <c r="F154" s="101">
        <v>0</v>
      </c>
      <c r="G154" s="102"/>
      <c r="H154" s="101">
        <v>0</v>
      </c>
    </row>
    <row r="155" spans="2:8" ht="18" x14ac:dyDescent="0.4">
      <c r="B155" s="97">
        <v>2</v>
      </c>
      <c r="C155" s="98" t="s">
        <v>154</v>
      </c>
      <c r="D155" s="99" t="s">
        <v>19</v>
      </c>
      <c r="E155" s="100">
        <f>9*54+68+60+28</f>
        <v>642</v>
      </c>
      <c r="F155" s="101">
        <v>0</v>
      </c>
      <c r="G155" s="102"/>
      <c r="H155" s="101">
        <v>0</v>
      </c>
    </row>
    <row r="156" spans="2:8" ht="18" x14ac:dyDescent="0.4">
      <c r="B156" s="97">
        <v>3</v>
      </c>
      <c r="C156" s="98" t="s">
        <v>155</v>
      </c>
      <c r="D156" s="99" t="s">
        <v>19</v>
      </c>
      <c r="E156" s="100">
        <f>3*54+19*1</f>
        <v>181</v>
      </c>
      <c r="F156" s="101">
        <v>0</v>
      </c>
      <c r="G156" s="102"/>
      <c r="H156" s="101">
        <v>0</v>
      </c>
    </row>
    <row r="157" spans="2:8" ht="18" x14ac:dyDescent="0.4">
      <c r="B157" s="97">
        <v>4</v>
      </c>
      <c r="C157" s="98" t="s">
        <v>156</v>
      </c>
      <c r="D157" s="99" t="s">
        <v>19</v>
      </c>
      <c r="E157" s="100">
        <f>E155+E156</f>
        <v>823</v>
      </c>
      <c r="F157" s="101">
        <v>0</v>
      </c>
      <c r="G157" s="102"/>
      <c r="H157" s="101">
        <v>0</v>
      </c>
    </row>
    <row r="159" spans="2:8" ht="12.75" customHeight="1" x14ac:dyDescent="0.25">
      <c r="B159" s="93" t="s">
        <v>3</v>
      </c>
      <c r="C159" s="46" t="s">
        <v>153</v>
      </c>
      <c r="D159" s="46"/>
    </row>
    <row r="160" spans="2:8" ht="12.75" customHeight="1" x14ac:dyDescent="0.25">
      <c r="B160" s="93" t="s">
        <v>32</v>
      </c>
      <c r="C160" s="46" t="s">
        <v>157</v>
      </c>
      <c r="D160" s="46"/>
    </row>
  </sheetData>
  <mergeCells count="9">
    <mergeCell ref="C76:D77"/>
    <mergeCell ref="B76:B77"/>
    <mergeCell ref="C101:D102"/>
    <mergeCell ref="B101:B102"/>
    <mergeCell ref="C15:D15"/>
    <mergeCell ref="C23:H30"/>
    <mergeCell ref="B56:B57"/>
    <mergeCell ref="C56:D57"/>
    <mergeCell ref="B35:H35"/>
  </mergeCells>
  <phoneticPr fontId="30" type="noConversion"/>
  <pageMargins left="0.56000000000000005" right="0.2" top="0.52" bottom="0.25" header="0.5" footer="0.35"/>
  <pageSetup scale="65" orientation="portrait" r:id="rId1"/>
  <headerFooter alignWithMargins="0"/>
  <rowBreaks count="2" manualBreakCount="2">
    <brk id="58" max="8" man="1"/>
    <brk id="10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FD89-5F5F-4753-BDFA-B074E1804A23}">
  <dimension ref="A1:P26"/>
  <sheetViews>
    <sheetView view="pageBreakPreview" zoomScaleNormal="100" zoomScaleSheetLayoutView="100" workbookViewId="0">
      <selection activeCell="E1" sqref="E1:E1048576"/>
    </sheetView>
  </sheetViews>
  <sheetFormatPr defaultRowHeight="12.75" x14ac:dyDescent="0.2"/>
  <cols>
    <col min="1" max="1" width="6.7109375" customWidth="1"/>
    <col min="2" max="2" width="43" customWidth="1"/>
    <col min="3" max="3" width="10.42578125" customWidth="1"/>
    <col min="4" max="4" width="12" customWidth="1"/>
    <col min="5" max="5" width="13.42578125" style="3" customWidth="1"/>
    <col min="6" max="6" width="14.85546875" customWidth="1"/>
    <col min="7" max="8" width="13.28515625" customWidth="1"/>
  </cols>
  <sheetData>
    <row r="1" spans="1:16" ht="15.75" customHeight="1" x14ac:dyDescent="0.2">
      <c r="B1" s="117" t="s">
        <v>8</v>
      </c>
      <c r="C1" s="117"/>
      <c r="D1" s="117"/>
      <c r="E1"/>
      <c r="F1" s="34" t="s">
        <v>40</v>
      </c>
    </row>
    <row r="2" spans="1:16" ht="15.75" x14ac:dyDescent="0.2">
      <c r="B2" s="117" t="s">
        <v>39</v>
      </c>
      <c r="C2" s="117"/>
      <c r="D2" s="117"/>
      <c r="E2" s="10" t="s">
        <v>0</v>
      </c>
      <c r="F2" s="4">
        <v>337.07799999999997</v>
      </c>
    </row>
    <row r="3" spans="1:16" ht="17.25" customHeight="1" x14ac:dyDescent="0.2"/>
    <row r="4" spans="1:16" ht="21.75" customHeight="1" thickBot="1" x14ac:dyDescent="0.25">
      <c r="A4" s="118" t="s">
        <v>2</v>
      </c>
      <c r="B4" s="118"/>
      <c r="C4" s="118"/>
      <c r="D4" s="118"/>
      <c r="E4" s="118"/>
      <c r="F4" s="27"/>
    </row>
    <row r="5" spans="1:16" ht="26.25" customHeight="1" thickBot="1" x14ac:dyDescent="0.25">
      <c r="A5" s="28" t="s">
        <v>9</v>
      </c>
      <c r="B5" s="26" t="s">
        <v>10</v>
      </c>
      <c r="C5" s="7" t="s">
        <v>11</v>
      </c>
      <c r="D5" s="8" t="s">
        <v>12</v>
      </c>
      <c r="E5" s="7" t="s">
        <v>13</v>
      </c>
      <c r="F5" s="29" t="s">
        <v>14</v>
      </c>
      <c r="G5" t="s">
        <v>28</v>
      </c>
      <c r="H5" t="s">
        <v>29</v>
      </c>
    </row>
    <row r="6" spans="1:16" ht="22.5" customHeight="1" x14ac:dyDescent="0.35">
      <c r="A6" s="31">
        <v>1</v>
      </c>
      <c r="B6" s="39" t="s">
        <v>45</v>
      </c>
      <c r="C6" s="6" t="s">
        <v>21</v>
      </c>
      <c r="D6" s="15">
        <v>6743</v>
      </c>
      <c r="E6" s="9">
        <v>0</v>
      </c>
      <c r="F6" s="30">
        <v>0</v>
      </c>
      <c r="G6" t="s">
        <v>30</v>
      </c>
      <c r="L6" t="s">
        <v>54</v>
      </c>
      <c r="M6">
        <f>1106+794+39+272+(268*2)</f>
        <v>2747</v>
      </c>
      <c r="N6">
        <f>M6+3710</f>
        <v>6457</v>
      </c>
    </row>
    <row r="7" spans="1:16" ht="22.5" customHeight="1" x14ac:dyDescent="0.35">
      <c r="A7" s="31">
        <f>A6+1</f>
        <v>2</v>
      </c>
      <c r="B7" s="37" t="s">
        <v>46</v>
      </c>
      <c r="C7" s="6" t="s">
        <v>21</v>
      </c>
      <c r="D7" s="15">
        <v>6743</v>
      </c>
      <c r="E7" s="9">
        <v>0</v>
      </c>
      <c r="F7" s="30">
        <v>0</v>
      </c>
      <c r="G7" t="s">
        <v>26</v>
      </c>
      <c r="H7" s="4"/>
    </row>
    <row r="8" spans="1:16" ht="22.5" customHeight="1" x14ac:dyDescent="0.35">
      <c r="A8" s="31">
        <f t="shared" ref="A8:A15" si="0">A7+1</f>
        <v>3</v>
      </c>
      <c r="B8" s="22" t="s">
        <v>51</v>
      </c>
      <c r="C8" s="6" t="s">
        <v>21</v>
      </c>
      <c r="D8" s="15">
        <v>5815</v>
      </c>
      <c r="E8" s="9"/>
      <c r="F8" s="30"/>
      <c r="G8">
        <f>D8*0.2</f>
        <v>1163</v>
      </c>
      <c r="H8" s="4"/>
    </row>
    <row r="9" spans="1:16" ht="22.5" customHeight="1" x14ac:dyDescent="0.35">
      <c r="A9" s="31">
        <f t="shared" si="0"/>
        <v>4</v>
      </c>
      <c r="B9" t="s">
        <v>48</v>
      </c>
      <c r="C9" s="6" t="s">
        <v>47</v>
      </c>
      <c r="D9" s="15">
        <v>1163</v>
      </c>
      <c r="E9" s="9">
        <v>0</v>
      </c>
      <c r="F9" s="30">
        <f>D8*E9</f>
        <v>0</v>
      </c>
      <c r="G9" t="s">
        <v>41</v>
      </c>
    </row>
    <row r="10" spans="1:16" s="32" customFormat="1" ht="22.5" customHeight="1" x14ac:dyDescent="0.35">
      <c r="A10" s="31">
        <f t="shared" si="0"/>
        <v>5</v>
      </c>
      <c r="B10" s="22" t="s">
        <v>33</v>
      </c>
      <c r="C10" s="6" t="s">
        <v>17</v>
      </c>
      <c r="D10" s="15">
        <v>2</v>
      </c>
      <c r="E10" s="9">
        <v>0</v>
      </c>
      <c r="F10" s="30">
        <f t="shared" ref="F10:F15" si="1">D10*E10</f>
        <v>0</v>
      </c>
      <c r="G10" t="s">
        <v>41</v>
      </c>
      <c r="H10"/>
    </row>
    <row r="11" spans="1:16" ht="22.5" customHeight="1" x14ac:dyDescent="0.35">
      <c r="A11" s="31">
        <f t="shared" si="0"/>
        <v>6</v>
      </c>
      <c r="B11" s="22" t="s">
        <v>24</v>
      </c>
      <c r="C11" s="6" t="s">
        <v>19</v>
      </c>
      <c r="D11" s="15">
        <v>2747</v>
      </c>
      <c r="E11" s="9">
        <v>0</v>
      </c>
      <c r="F11" s="30">
        <f t="shared" si="1"/>
        <v>0</v>
      </c>
      <c r="G11" t="s">
        <v>41</v>
      </c>
      <c r="J11" t="s">
        <v>53</v>
      </c>
      <c r="L11" t="s">
        <v>52</v>
      </c>
      <c r="O11" t="s">
        <v>55</v>
      </c>
      <c r="P11" t="s">
        <v>56</v>
      </c>
    </row>
    <row r="12" spans="1:16" ht="22.5" customHeight="1" x14ac:dyDescent="0.35">
      <c r="A12" s="31">
        <f t="shared" si="0"/>
        <v>7</v>
      </c>
      <c r="B12" s="22" t="s">
        <v>22</v>
      </c>
      <c r="C12" s="6" t="s">
        <v>21</v>
      </c>
      <c r="D12" s="15">
        <v>241</v>
      </c>
      <c r="E12" s="9">
        <v>0</v>
      </c>
      <c r="F12" s="30">
        <f t="shared" si="1"/>
        <v>0</v>
      </c>
      <c r="G12" t="s">
        <v>41</v>
      </c>
      <c r="J12">
        <v>20747.166499999999</v>
      </c>
      <c r="L12">
        <v>41795.307699999998</v>
      </c>
      <c r="O12">
        <v>24524</v>
      </c>
      <c r="P12">
        <v>48533</v>
      </c>
    </row>
    <row r="13" spans="1:16" ht="22.5" customHeight="1" x14ac:dyDescent="0.35">
      <c r="A13" s="31">
        <f t="shared" si="0"/>
        <v>8</v>
      </c>
      <c r="B13" s="22" t="s">
        <v>50</v>
      </c>
      <c r="C13" s="6" t="s">
        <v>21</v>
      </c>
      <c r="D13" s="15">
        <v>2725</v>
      </c>
      <c r="E13" s="9"/>
      <c r="F13" s="30"/>
      <c r="J13">
        <f>J12/9</f>
        <v>2305.2407222222223</v>
      </c>
      <c r="L13">
        <v>10537.5257</v>
      </c>
      <c r="O13">
        <f>O12/9</f>
        <v>2724.8888888888887</v>
      </c>
      <c r="P13">
        <v>12150</v>
      </c>
    </row>
    <row r="14" spans="1:16" ht="22.5" customHeight="1" x14ac:dyDescent="0.35">
      <c r="A14" s="31">
        <f t="shared" si="0"/>
        <v>9</v>
      </c>
      <c r="B14" s="22" t="s">
        <v>49</v>
      </c>
      <c r="C14" s="6" t="s">
        <v>21</v>
      </c>
      <c r="D14" s="15">
        <v>2725</v>
      </c>
      <c r="E14" s="9"/>
      <c r="F14" s="30"/>
      <c r="J14">
        <f>J13+200</f>
        <v>2505.2407222222223</v>
      </c>
      <c r="P14">
        <f>SUM(P12:P13)</f>
        <v>60683</v>
      </c>
    </row>
    <row r="15" spans="1:16" ht="22.5" customHeight="1" thickBot="1" x14ac:dyDescent="0.4">
      <c r="A15" s="31">
        <f t="shared" si="0"/>
        <v>10</v>
      </c>
      <c r="B15" s="22" t="s">
        <v>25</v>
      </c>
      <c r="C15" s="6" t="s">
        <v>17</v>
      </c>
      <c r="D15" s="15">
        <v>16</v>
      </c>
      <c r="E15" s="9">
        <v>0</v>
      </c>
      <c r="F15" s="30">
        <f t="shared" si="1"/>
        <v>0</v>
      </c>
      <c r="G15" t="s">
        <v>41</v>
      </c>
      <c r="L15">
        <f>SUM(L12:L13)</f>
        <v>52332.833399999996</v>
      </c>
      <c r="P15">
        <f>P14/9</f>
        <v>6742.5555555555557</v>
      </c>
    </row>
    <row r="16" spans="1:16" ht="26.25" customHeight="1" thickBot="1" x14ac:dyDescent="0.25">
      <c r="A16" s="28" t="s">
        <v>9</v>
      </c>
      <c r="B16" s="26" t="s">
        <v>10</v>
      </c>
      <c r="C16" s="7" t="s">
        <v>11</v>
      </c>
      <c r="D16" s="8" t="s">
        <v>12</v>
      </c>
      <c r="E16" s="7" t="s">
        <v>13</v>
      </c>
      <c r="F16" s="29" t="s">
        <v>14</v>
      </c>
      <c r="G16" t="s">
        <v>28</v>
      </c>
      <c r="H16" t="s">
        <v>29</v>
      </c>
      <c r="L16">
        <f>L15/9</f>
        <v>5814.759266666666</v>
      </c>
      <c r="N16" s="15">
        <v>6373</v>
      </c>
      <c r="O16" t="s">
        <v>57</v>
      </c>
    </row>
    <row r="17" spans="1:13" ht="22.5" customHeight="1" x14ac:dyDescent="0.35">
      <c r="A17" s="31">
        <f>A15+1</f>
        <v>11</v>
      </c>
      <c r="B17" s="22" t="s">
        <v>34</v>
      </c>
      <c r="C17" s="6" t="s">
        <v>23</v>
      </c>
      <c r="D17" s="15">
        <v>1</v>
      </c>
      <c r="E17" s="9">
        <v>0</v>
      </c>
      <c r="F17" s="30">
        <f>D17*E17</f>
        <v>0</v>
      </c>
      <c r="G17" t="s">
        <v>41</v>
      </c>
      <c r="H17" s="4"/>
      <c r="J17">
        <v>22650.411100000001</v>
      </c>
      <c r="M17" s="17">
        <f>L16+N16</f>
        <v>12187.759266666666</v>
      </c>
    </row>
    <row r="18" spans="1:13" ht="22.5" customHeight="1" x14ac:dyDescent="0.35">
      <c r="A18" s="31">
        <f>A17+1</f>
        <v>12</v>
      </c>
      <c r="B18" s="22" t="s">
        <v>35</v>
      </c>
      <c r="C18" s="6" t="s">
        <v>21</v>
      </c>
      <c r="D18" s="15">
        <v>1582</v>
      </c>
      <c r="E18" s="9">
        <v>0</v>
      </c>
      <c r="F18" s="30">
        <f t="shared" ref="F18:F19" si="2">D18*E18</f>
        <v>0</v>
      </c>
      <c r="G18" t="s">
        <v>41</v>
      </c>
      <c r="H18" s="4"/>
      <c r="J18">
        <f>J17/9</f>
        <v>2516.7123444444446</v>
      </c>
      <c r="M18">
        <f>6226+6373</f>
        <v>12599</v>
      </c>
    </row>
    <row r="19" spans="1:13" ht="22.5" customHeight="1" thickBot="1" x14ac:dyDescent="0.4">
      <c r="A19" s="31">
        <f>A18+1</f>
        <v>13</v>
      </c>
      <c r="B19" s="24" t="s">
        <v>36</v>
      </c>
      <c r="C19" s="13" t="s">
        <v>21</v>
      </c>
      <c r="D19" s="25">
        <v>1582</v>
      </c>
      <c r="E19" s="12">
        <v>0</v>
      </c>
      <c r="F19" s="30">
        <f t="shared" si="2"/>
        <v>0</v>
      </c>
      <c r="G19" t="s">
        <v>41</v>
      </c>
      <c r="H19" s="4"/>
    </row>
    <row r="20" spans="1:13" ht="22.5" customHeight="1" x14ac:dyDescent="0.35">
      <c r="A20" s="5"/>
      <c r="B20" s="22"/>
      <c r="C20" s="6"/>
      <c r="D20" s="15"/>
      <c r="E20" s="35" t="s">
        <v>15</v>
      </c>
      <c r="F20" s="33">
        <f>SUM(F6:F15,F17:F19)</f>
        <v>0</v>
      </c>
    </row>
    <row r="21" spans="1:13" ht="17.25" customHeight="1" x14ac:dyDescent="0.2">
      <c r="A21" s="18" t="s">
        <v>3</v>
      </c>
      <c r="B21" s="116" t="s">
        <v>31</v>
      </c>
      <c r="C21" s="116"/>
      <c r="D21" s="116"/>
      <c r="E21" s="116"/>
      <c r="F21" s="116"/>
    </row>
    <row r="22" spans="1:13" ht="52.5" customHeight="1" x14ac:dyDescent="0.2">
      <c r="A22" s="11" t="s">
        <v>32</v>
      </c>
      <c r="B22" s="119" t="s">
        <v>4</v>
      </c>
      <c r="C22" s="119"/>
      <c r="D22" s="119"/>
      <c r="E22" s="119"/>
      <c r="F22" s="119"/>
    </row>
    <row r="23" spans="1:13" ht="90" customHeight="1" x14ac:dyDescent="0.2">
      <c r="A23" s="11" t="s">
        <v>32</v>
      </c>
      <c r="B23" s="116" t="s">
        <v>5</v>
      </c>
      <c r="C23" s="116"/>
      <c r="D23" s="116"/>
      <c r="E23" s="116"/>
      <c r="F23" s="116"/>
    </row>
    <row r="24" spans="1:13" ht="69.75" customHeight="1" x14ac:dyDescent="0.2">
      <c r="A24" s="11" t="s">
        <v>32</v>
      </c>
      <c r="B24" s="116" t="s">
        <v>37</v>
      </c>
      <c r="C24" s="116"/>
      <c r="D24" s="116"/>
      <c r="E24" s="116"/>
      <c r="F24" s="116"/>
    </row>
    <row r="25" spans="1:13" ht="22.5" customHeight="1" x14ac:dyDescent="0.2">
      <c r="E25" s="20" t="s">
        <v>6</v>
      </c>
      <c r="F25" s="1"/>
    </row>
    <row r="26" spans="1:13" ht="22.5" customHeight="1" x14ac:dyDescent="0.2">
      <c r="E26" s="20" t="s">
        <v>7</v>
      </c>
      <c r="F26" s="2"/>
    </row>
  </sheetData>
  <mergeCells count="7">
    <mergeCell ref="B24:F24"/>
    <mergeCell ref="B1:D1"/>
    <mergeCell ref="B2:D2"/>
    <mergeCell ref="A4:E4"/>
    <mergeCell ref="B21:F21"/>
    <mergeCell ref="B22:F22"/>
    <mergeCell ref="B23:F23"/>
  </mergeCells>
  <pageMargins left="0.56000000000000005" right="0.2" top="0.52" bottom="0.25" header="0.5" footer="0.3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BID SUMMARY</vt:lpstr>
      <vt:lpstr>1300.3316 Collector Street</vt:lpstr>
      <vt:lpstr>'1300.3316 Collector Street'!Print_Area</vt:lpstr>
      <vt:lpstr>'BID SUMMARY'!Print_Area</vt:lpstr>
    </vt:vector>
  </TitlesOfParts>
  <Manager/>
  <Company>COSA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jr16004</dc:creator>
  <cp:keywords/>
  <dc:description/>
  <cp:lastModifiedBy>Josh Kelsey</cp:lastModifiedBy>
  <cp:revision/>
  <cp:lastPrinted>2025-04-16T15:51:18Z</cp:lastPrinted>
  <dcterms:created xsi:type="dcterms:W3CDTF">2009-02-11T21:40:13Z</dcterms:created>
  <dcterms:modified xsi:type="dcterms:W3CDTF">2025-11-12T17:16:35Z</dcterms:modified>
  <cp:category/>
  <cp:contentStatus/>
</cp:coreProperties>
</file>