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_Projects\011 - KB Homes\011.041 - Trinity Grove Unit 1\Construction Admin\Bid Docs\Addendum 1\"/>
    </mc:Choice>
  </mc:AlternateContent>
  <xr:revisionPtr revIDLastSave="0" documentId="13_ncr:1_{B9615D40-544E-4FEF-B228-0E20040E8DFA}" xr6:coauthVersionLast="47" xr6:coauthVersionMax="47" xr10:uidLastSave="{00000000-0000-0000-0000-000000000000}"/>
  <bookViews>
    <workbookView xWindow="28680" yWindow="-120" windowWidth="29040" windowHeight="15720" tabRatio="555" activeTab="1" xr2:uid="{7BDF7A13-DBB6-42DA-B321-B43F3AB341D6}"/>
  </bookViews>
  <sheets>
    <sheet name="Summary" sheetId="28" r:id="rId1"/>
    <sheet name="Unit 1" sheetId="22" r:id="rId2"/>
    <sheet name="Ewald Road" sheetId="29" r:id="rId3"/>
    <sheet name="WTR Offsite" sheetId="30" r:id="rId4"/>
    <sheet name="WWTR Offsite" sheetId="31" r:id="rId5"/>
  </sheets>
  <definedNames>
    <definedName name="_xlnm.Print_Area" localSheetId="2">'Ewald Road'!$B$2:$H$58</definedName>
    <definedName name="_xlnm.Print_Area" localSheetId="0">Summary!$B$2:$J$40</definedName>
    <definedName name="_xlnm.Print_Area" localSheetId="1">'Unit 1'!$B$2:$H$148</definedName>
    <definedName name="_xlnm.Print_Area" localSheetId="3">'WTR Offsite'!$B$2:$H$33</definedName>
    <definedName name="_xlnm.Print_Area" localSheetId="4">'WWTR Offsite'!$B$2:$H$49</definedName>
  </definedNames>
  <calcPr calcId="181029"/>
</workbook>
</file>

<file path=xl/calcChain.xml><?xml version="1.0" encoding="utf-8"?>
<calcChain xmlns="http://schemas.openxmlformats.org/spreadsheetml/2006/main">
  <c r="H48" i="22" l="1"/>
  <c r="E48" i="22"/>
  <c r="B48" i="22"/>
  <c r="B49" i="22"/>
  <c r="H53" i="22"/>
  <c r="G16" i="28"/>
  <c r="G15" i="28"/>
  <c r="G14" i="28"/>
  <c r="G12" i="28"/>
  <c r="H42" i="31"/>
  <c r="H41" i="31"/>
  <c r="H40" i="31"/>
  <c r="H39" i="31"/>
  <c r="H38" i="31"/>
  <c r="H43" i="31"/>
  <c r="H44" i="31"/>
  <c r="H144" i="22"/>
  <c r="H138" i="22" l="1"/>
  <c r="H139" i="22"/>
  <c r="H140" i="22"/>
  <c r="H141" i="22"/>
  <c r="H142" i="22"/>
  <c r="H143" i="22"/>
  <c r="E127" i="22"/>
  <c r="H127" i="22" s="1"/>
  <c r="H55" i="22" l="1"/>
  <c r="B101" i="22" l="1"/>
  <c r="H102" i="22"/>
  <c r="H117" i="22"/>
  <c r="H106" i="22"/>
  <c r="H107" i="22"/>
  <c r="H101" i="22"/>
  <c r="H103" i="22"/>
  <c r="H77" i="22"/>
  <c r="H78" i="22"/>
  <c r="H79" i="22"/>
  <c r="H80" i="22"/>
  <c r="H81" i="22"/>
  <c r="H82" i="22"/>
  <c r="H83" i="22"/>
  <c r="H46" i="22"/>
  <c r="H49" i="22"/>
  <c r="H50" i="22"/>
  <c r="H51" i="22"/>
  <c r="H52" i="22"/>
  <c r="H54" i="22"/>
  <c r="H56" i="22"/>
  <c r="H57" i="22"/>
  <c r="H58" i="22"/>
  <c r="H59" i="22"/>
  <c r="H60" i="22"/>
  <c r="H62" i="22"/>
  <c r="H64" i="22"/>
  <c r="H10" i="22"/>
  <c r="H66" i="22"/>
  <c r="H14" i="31"/>
  <c r="H47" i="22" l="1"/>
  <c r="B45" i="22"/>
  <c r="B46" i="22" s="1"/>
  <c r="B47" i="22" s="1"/>
  <c r="B50" i="22" s="1"/>
  <c r="H45" i="22"/>
  <c r="H61" i="22"/>
  <c r="B51" i="22" l="1"/>
  <c r="H8" i="30"/>
  <c r="B52" i="22" l="1"/>
  <c r="B53" i="22" s="1"/>
  <c r="B54" i="22" s="1"/>
  <c r="H39" i="29"/>
  <c r="B39" i="29"/>
  <c r="B40" i="29" s="1"/>
  <c r="H11" i="29"/>
  <c r="H12" i="29"/>
  <c r="H43" i="29"/>
  <c r="H44" i="29"/>
  <c r="H40" i="29"/>
  <c r="B12" i="29"/>
  <c r="B13" i="29" s="1"/>
  <c r="B14" i="29" s="1"/>
  <c r="B15" i="29" s="1"/>
  <c r="B16" i="29" s="1"/>
  <c r="H46" i="29" l="1"/>
  <c r="B55" i="22" l="1"/>
  <c r="B56" i="22" s="1"/>
  <c r="B57" i="22" s="1"/>
  <c r="H9" i="31"/>
  <c r="B9" i="31"/>
  <c r="B10" i="31" s="1"/>
  <c r="H23" i="30"/>
  <c r="H24" i="31"/>
  <c r="H26" i="31"/>
  <c r="H25" i="31"/>
  <c r="H23" i="31"/>
  <c r="H30" i="31"/>
  <c r="H28" i="31"/>
  <c r="H22" i="31" l="1"/>
  <c r="H21" i="31"/>
  <c r="H20" i="31"/>
  <c r="H19" i="31"/>
  <c r="H18" i="31"/>
  <c r="H17" i="31"/>
  <c r="H16" i="31"/>
  <c r="H13" i="31"/>
  <c r="H12" i="31" l="1"/>
  <c r="H15" i="31"/>
  <c r="H9" i="30"/>
  <c r="H10" i="30"/>
  <c r="H12" i="30"/>
  <c r="H13" i="30"/>
  <c r="H14" i="30"/>
  <c r="H15" i="30"/>
  <c r="H16" i="30"/>
  <c r="H17" i="30"/>
  <c r="H18" i="30"/>
  <c r="H20" i="30"/>
  <c r="H21" i="30"/>
  <c r="H10" i="31"/>
  <c r="H11" i="31"/>
  <c r="H29" i="31" l="1"/>
  <c r="H27" i="31"/>
  <c r="H8" i="31"/>
  <c r="H33" i="31" s="1"/>
  <c r="H35" i="31" s="1"/>
  <c r="B11" i="31"/>
  <c r="B9" i="30"/>
  <c r="B10" i="30" s="1"/>
  <c r="H38" i="29"/>
  <c r="B41" i="29"/>
  <c r="H16" i="29"/>
  <c r="B42" i="29" l="1"/>
  <c r="B44" i="29" s="1"/>
  <c r="B45" i="29" s="1"/>
  <c r="B46" i="29" s="1"/>
  <c r="B43" i="29"/>
  <c r="B11" i="30"/>
  <c r="B12" i="30" s="1"/>
  <c r="B13" i="30" s="1"/>
  <c r="B14" i="30" s="1"/>
  <c r="B15" i="30" s="1"/>
  <c r="H19" i="30"/>
  <c r="B12" i="31"/>
  <c r="B16" i="30" l="1"/>
  <c r="B17" i="30" s="1"/>
  <c r="H22" i="30"/>
  <c r="H11" i="30"/>
  <c r="H26" i="30" s="1"/>
  <c r="H28" i="30" s="1"/>
  <c r="B13" i="31"/>
  <c r="B25" i="29"/>
  <c r="B14" i="31" l="1"/>
  <c r="B15" i="31" s="1"/>
  <c r="B16" i="31" s="1"/>
  <c r="B17" i="31" s="1"/>
  <c r="B18" i="31" s="1"/>
  <c r="B19" i="31" s="1"/>
  <c r="B20" i="31" s="1"/>
  <c r="B21" i="31" s="1"/>
  <c r="B22" i="31" s="1"/>
  <c r="B23" i="31" s="1"/>
  <c r="B24" i="31" s="1"/>
  <c r="B25" i="31" s="1"/>
  <c r="B26" i="31" s="1"/>
  <c r="B27" i="31" s="1"/>
  <c r="B28" i="31" s="1"/>
  <c r="B29" i="31" s="1"/>
  <c r="B30" i="31" s="1"/>
  <c r="B18" i="30"/>
  <c r="B19" i="30" s="1"/>
  <c r="B20" i="30" s="1"/>
  <c r="B21" i="30" s="1"/>
  <c r="B22" i="30" s="1"/>
  <c r="B23" i="30" s="1"/>
  <c r="H29" i="29" l="1"/>
  <c r="H13" i="29" l="1"/>
  <c r="H30" i="29" l="1"/>
  <c r="H41" i="29" l="1"/>
  <c r="H45" i="29"/>
  <c r="H42" i="29"/>
  <c r="H28" i="29"/>
  <c r="H15" i="29"/>
  <c r="B26" i="29"/>
  <c r="H48" i="29" l="1"/>
  <c r="H50" i="29" s="1"/>
  <c r="H14" i="29"/>
  <c r="H18" i="29" s="1"/>
  <c r="B27" i="29"/>
  <c r="H65" i="22"/>
  <c r="B28" i="29" l="1"/>
  <c r="B29" i="29" s="1"/>
  <c r="B30" i="29" s="1"/>
  <c r="H24" i="29"/>
  <c r="H26" i="29"/>
  <c r="H25" i="29"/>
  <c r="H116" i="22"/>
  <c r="H113" i="22"/>
  <c r="H20" i="29" l="1"/>
  <c r="H27" i="29"/>
  <c r="H32" i="29" s="1"/>
  <c r="H52" i="29" s="1"/>
  <c r="H54" i="29" s="1"/>
  <c r="H34" i="29" l="1"/>
  <c r="B114" i="22"/>
  <c r="B102" i="22" l="1"/>
  <c r="B103" i="22" s="1"/>
  <c r="B104" i="22" s="1"/>
  <c r="B76" i="22" l="1"/>
  <c r="H76" i="22"/>
  <c r="B105" i="22"/>
  <c r="B58" i="22"/>
  <c r="B59" i="22" s="1"/>
  <c r="B60" i="22" s="1"/>
  <c r="B61" i="22" s="1"/>
  <c r="B62" i="22" s="1"/>
  <c r="B63" i="22" s="1"/>
  <c r="B9" i="22"/>
  <c r="B27" i="22"/>
  <c r="B28" i="22" s="1"/>
  <c r="H91" i="22"/>
  <c r="B29" i="22" l="1"/>
  <c r="B30" i="22" s="1"/>
  <c r="B31" i="22" s="1"/>
  <c r="B32" i="22" s="1"/>
  <c r="B33" i="22" s="1"/>
  <c r="B34" i="22" s="1"/>
  <c r="B64" i="22"/>
  <c r="B65" i="22" s="1"/>
  <c r="B66" i="22" s="1"/>
  <c r="B10" i="22"/>
  <c r="B11" i="22" s="1"/>
  <c r="B12" i="22" s="1"/>
  <c r="B13" i="22" s="1"/>
  <c r="B14" i="22" s="1"/>
  <c r="B77" i="22"/>
  <c r="B106" i="22"/>
  <c r="B107" i="22" s="1"/>
  <c r="B108" i="22" s="1"/>
  <c r="B109" i="22" s="1"/>
  <c r="B110" i="22" s="1"/>
  <c r="B111" i="22" s="1"/>
  <c r="B112" i="22" s="1"/>
  <c r="B115" i="22" s="1"/>
  <c r="B116" i="22" s="1"/>
  <c r="B117" i="22" s="1"/>
  <c r="B15" i="22" l="1"/>
  <c r="B16" i="22" s="1"/>
  <c r="B17" i="22" s="1"/>
  <c r="B78" i="22"/>
  <c r="B79" i="22" s="1"/>
  <c r="B80" i="22" s="1"/>
  <c r="B81" i="22" s="1"/>
  <c r="B82" i="22" s="1"/>
  <c r="B83" i="22" s="1"/>
  <c r="B84" i="22" s="1"/>
  <c r="B85" i="22" s="1"/>
  <c r="B86" i="22" s="1"/>
  <c r="B87" i="22" s="1"/>
  <c r="B88" i="22" s="1"/>
  <c r="B89" i="22" s="1"/>
  <c r="B90" i="22" s="1"/>
  <c r="B91" i="22" s="1"/>
  <c r="H34" i="22"/>
  <c r="H63" i="22" l="1"/>
  <c r="H126" i="22" l="1"/>
  <c r="H105" i="22" l="1"/>
  <c r="H109" i="22"/>
  <c r="H112" i="22"/>
  <c r="H115" i="22"/>
  <c r="H84" i="22"/>
  <c r="H89" i="22"/>
  <c r="H31" i="22"/>
  <c r="H32" i="22"/>
  <c r="H33" i="22"/>
  <c r="H30" i="22"/>
  <c r="H29" i="22"/>
  <c r="H17" i="22"/>
  <c r="H16" i="22"/>
  <c r="H12" i="22"/>
  <c r="H13" i="22"/>
  <c r="H14" i="22"/>
  <c r="H15" i="22"/>
  <c r="H8" i="22"/>
  <c r="H90" i="22" l="1"/>
  <c r="H111" i="22"/>
  <c r="H11" i="22"/>
  <c r="H9" i="22" l="1"/>
  <c r="H19" i="22" s="1"/>
  <c r="G8" i="28" s="1"/>
  <c r="H44" i="22"/>
  <c r="H68" i="22" s="1"/>
  <c r="G10" i="28" s="1"/>
  <c r="H85" i="22" l="1"/>
  <c r="H70" i="22" l="1"/>
  <c r="H21" i="22"/>
  <c r="H86" i="22"/>
  <c r="H75" i="22"/>
  <c r="H100" i="22"/>
  <c r="H88" i="22" l="1"/>
  <c r="H114" i="22"/>
  <c r="H108" i="22"/>
  <c r="H110" i="22"/>
  <c r="H129" i="22" l="1"/>
  <c r="G13" i="28" s="1"/>
  <c r="H26" i="22" l="1"/>
  <c r="H104" i="22" l="1"/>
  <c r="H121" i="22" l="1"/>
  <c r="H131" i="22" s="1"/>
  <c r="H87" i="22"/>
  <c r="H93" i="22" s="1"/>
  <c r="G11" i="28" s="1"/>
  <c r="H28" i="22"/>
  <c r="H27" i="22"/>
  <c r="H37" i="22" l="1"/>
  <c r="G9" i="28" s="1"/>
  <c r="G18" i="28" s="1"/>
  <c r="G20" i="28" s="1"/>
  <c r="H133" i="22"/>
  <c r="H95" i="22"/>
  <c r="H39" i="22"/>
  <c r="H135" i="22" l="1"/>
</calcChain>
</file>

<file path=xl/sharedStrings.xml><?xml version="1.0" encoding="utf-8"?>
<sst xmlns="http://schemas.openxmlformats.org/spreadsheetml/2006/main" count="495" uniqueCount="196">
  <si>
    <t>SW3P &amp; SITEWORK</t>
  </si>
  <si>
    <t>ITEM</t>
  </si>
  <si>
    <t>DESCRIPTION</t>
  </si>
  <si>
    <t>UNIT</t>
  </si>
  <si>
    <t>EST/QTY</t>
  </si>
  <si>
    <t>$/UNIT</t>
  </si>
  <si>
    <t>AMOUNT</t>
  </si>
  <si>
    <t>Construction Entrance</t>
  </si>
  <si>
    <t>EA</t>
  </si>
  <si>
    <t>SUBTOTAL</t>
  </si>
  <si>
    <t>CY</t>
  </si>
  <si>
    <t>SY</t>
  </si>
  <si>
    <t>LF</t>
  </si>
  <si>
    <t>WATER IMPROVEMENTS</t>
  </si>
  <si>
    <t>Site Embankment</t>
  </si>
  <si>
    <t>Fire Hydrant Assembly</t>
  </si>
  <si>
    <t>Trench Excavation Safety Protection</t>
  </si>
  <si>
    <t>Pipe Fittings</t>
  </si>
  <si>
    <t>TN</t>
  </si>
  <si>
    <t>8" Gate Valve MJ w/ box</t>
  </si>
  <si>
    <t>Meter Boxes</t>
  </si>
  <si>
    <t>NUMBER OF LOTS</t>
  </si>
  <si>
    <t>COST PER LOT</t>
  </si>
  <si>
    <t>Connect to Existing Manhole</t>
  </si>
  <si>
    <t>Curb Inlet Protection (Filter Dike)</t>
  </si>
  <si>
    <t>Clear &amp; Grub/Strip Top Soil</t>
  </si>
  <si>
    <t>DISCLAIMER:</t>
  </si>
  <si>
    <t xml:space="preserve">HMT SHALL NOT BE HELD LIABLE FOR ACCURACY OF QUANTITIES.  </t>
  </si>
  <si>
    <t>CONTRACTOR IS TO BID SIGNED, SEALED AND APPROVED PLAN SET.</t>
  </si>
  <si>
    <t>Site Excavation</t>
  </si>
  <si>
    <t>Silt Fence</t>
  </si>
  <si>
    <t>6" Lime Stabilized Subgrade (Local)</t>
  </si>
  <si>
    <t>Curb &amp; Gutter</t>
  </si>
  <si>
    <t>ADA Ramps</t>
  </si>
  <si>
    <t>Mailbox Pads</t>
  </si>
  <si>
    <t>Concrete Washout Pit</t>
  </si>
  <si>
    <t>Standard Sanitary Manholes</t>
  </si>
  <si>
    <t>Trench Excavation Protection</t>
  </si>
  <si>
    <t>TV Inspection of Sewer Main</t>
  </si>
  <si>
    <t>6" Service Laterals</t>
  </si>
  <si>
    <t>Wastewater Stub-Out</t>
  </si>
  <si>
    <t>12" Gate Valve MJ w/ box</t>
  </si>
  <si>
    <t>GAL</t>
  </si>
  <si>
    <t>LS</t>
  </si>
  <si>
    <t>AC</t>
  </si>
  <si>
    <t>Rock Filter Berm</t>
  </si>
  <si>
    <t>Channel/Detention Revegetation</t>
  </si>
  <si>
    <t>Street Markings/Signage</t>
  </si>
  <si>
    <t>Irrigation Meters</t>
  </si>
  <si>
    <t>Vertical Stacks</t>
  </si>
  <si>
    <t>VF</t>
  </si>
  <si>
    <t>Prime Coat (Local)</t>
  </si>
  <si>
    <t>ASSUMPTION NOTE:</t>
  </si>
  <si>
    <t>STREET IMPROVEMENTS</t>
  </si>
  <si>
    <t>OFFSITE WATER IMPROVEMENTS</t>
  </si>
  <si>
    <t>Rock Rip Rap</t>
  </si>
  <si>
    <t>Revegetation ROW (Local)</t>
  </si>
  <si>
    <t>Mandrel and Vacuum Testing</t>
  </si>
  <si>
    <t>4' Sidewalk (Local)</t>
  </si>
  <si>
    <t>Tie-in (Offsite)</t>
  </si>
  <si>
    <t>12" Flex Base (Local)</t>
  </si>
  <si>
    <t>2" Blow Off Assembly (permanent)</t>
  </si>
  <si>
    <t>2" Blow Off Assembly (temporary)</t>
  </si>
  <si>
    <t>Handrail</t>
  </si>
  <si>
    <t>ROW Clearing and Grubbing</t>
  </si>
  <si>
    <t>Traffic Control Plan</t>
  </si>
  <si>
    <t xml:space="preserve"> </t>
  </si>
  <si>
    <t>EWALD RD. SW3P &amp; SITEWORK</t>
  </si>
  <si>
    <t>Remove &amp; Properly Dispose of Existing Structures</t>
  </si>
  <si>
    <t>3" HMAC type D with Prime Coat (Local)</t>
  </si>
  <si>
    <t>Rock Berm</t>
  </si>
  <si>
    <t>Stabilized Construction Entrance</t>
  </si>
  <si>
    <t>12" Gate Valve</t>
  </si>
  <si>
    <t>2 1/2" Gate Valve</t>
  </si>
  <si>
    <t>16" Gate Valve</t>
  </si>
  <si>
    <t>2" Gate Valve</t>
  </si>
  <si>
    <t>2" Temporary Blow-Off Assembly</t>
  </si>
  <si>
    <t>12" C-909 Pipe</t>
  </si>
  <si>
    <t>2" C-909 Pipe</t>
  </si>
  <si>
    <t>30" Steel Casing</t>
  </si>
  <si>
    <t>Cap and Mark End</t>
  </si>
  <si>
    <t>12" D3034 SDR26 (0'-6')</t>
  </si>
  <si>
    <t>12" D3034 SDR26 (6'-8')</t>
  </si>
  <si>
    <t>12" D3034 SDR26 (8'-10')</t>
  </si>
  <si>
    <t>12" D3034 SDR26 (10'-12')</t>
  </si>
  <si>
    <t>12" D3034 SDR26 (12-14')</t>
  </si>
  <si>
    <t>12" D3034 SDR26 (14'-16')</t>
  </si>
  <si>
    <t>12" D3034 SDR26 (16'-18')</t>
  </si>
  <si>
    <t>Sanitary Sewer Manhole</t>
  </si>
  <si>
    <t>Offsite Pipeline Marker</t>
  </si>
  <si>
    <t>Trench excavation protection</t>
  </si>
  <si>
    <t>TV / Video Sewer Line</t>
  </si>
  <si>
    <t xml:space="preserve">Extra Depth Manhole </t>
  </si>
  <si>
    <t>Jack and Bore</t>
  </si>
  <si>
    <t>Clearing and Grubbing for Offsite Sewer</t>
  </si>
  <si>
    <t>Clearing and Grubbing for Offsite Water</t>
  </si>
  <si>
    <t>Ductile Iron Fitting</t>
  </si>
  <si>
    <t>12" D3034 SDR26 (18'-20')</t>
  </si>
  <si>
    <t>Embankment</t>
  </si>
  <si>
    <t>Conrete Rip Rap</t>
  </si>
  <si>
    <t>Sloped Concrete Headwall (24" with Safety End Treatment)</t>
  </si>
  <si>
    <t>Headwall (CH - PW - 0) for (10) 36" R.C.P.</t>
  </si>
  <si>
    <t>Excavation (including demo of existing Ewald Rd)</t>
  </si>
  <si>
    <t>Headwall (CH - PW - 0) for (4) 21" R.C.P.</t>
  </si>
  <si>
    <t>18" Class III RCP</t>
  </si>
  <si>
    <t>24" Class III RCP</t>
  </si>
  <si>
    <t>36" Class III RCP</t>
  </si>
  <si>
    <t>21" Class IV RCP</t>
  </si>
  <si>
    <t>Sloped Concrete Headwall (3-18" barrels, with Safety End Treatment)</t>
  </si>
  <si>
    <t>SIDEWALK IS ASSUMED TO BE EXTENDED ALONG EWALD RD WITH THE UNIT 1 PLANS.</t>
  </si>
  <si>
    <t>Trinity Grove Subdivision - Ewald Road Improvements</t>
  </si>
  <si>
    <t>Trinity Grove Subdivision - Offsite Wastewater Improvements</t>
  </si>
  <si>
    <t>Trinity Grove Subdivision - Offsite Water Improvements</t>
  </si>
  <si>
    <t>5'x3' Box Culverts</t>
  </si>
  <si>
    <t>15' Curb Inlet</t>
  </si>
  <si>
    <t>4' Concrete Pilot Channel</t>
  </si>
  <si>
    <t>5' Concrete Pilot Channel</t>
  </si>
  <si>
    <t>6'x6' Junction Box</t>
  </si>
  <si>
    <t>30" Reinforced Concrete Pipe</t>
  </si>
  <si>
    <t>8" C-909 Pipe</t>
  </si>
  <si>
    <t>8" DI Pipe</t>
  </si>
  <si>
    <t>12" DI Pipe</t>
  </si>
  <si>
    <t>1" Single Short Water Service</t>
  </si>
  <si>
    <t>1" Single Long Water Service</t>
  </si>
  <si>
    <t>1" Double Long Water Service</t>
  </si>
  <si>
    <t>Water Sampling System</t>
  </si>
  <si>
    <t>24" Reinforced Concrete Pipe</t>
  </si>
  <si>
    <t>42" Reinforced Concrete Pipe</t>
  </si>
  <si>
    <t>4'x4' 4-Way Area Inlet</t>
  </si>
  <si>
    <t>4'x4' Junction Box</t>
  </si>
  <si>
    <t>Sloped Concrete Headwall for (4) 5'x3' Box Culverts</t>
  </si>
  <si>
    <t>3'x2' Box Culverts</t>
  </si>
  <si>
    <t>Alt. Bid Item</t>
  </si>
  <si>
    <t>30" D3034 SDR26 (12'-14')</t>
  </si>
  <si>
    <t>6' Diameter Manholes in-lieu of Standard Sanitary Sewer Manholes</t>
  </si>
  <si>
    <t>Sloped Concrete Headwall for 3'x2' Box Culverts</t>
  </si>
  <si>
    <t>Sloped Concrete Headwall for 42" Storm Culverts</t>
  </si>
  <si>
    <t>5' Curb Inlet</t>
  </si>
  <si>
    <t>3" HMAC (Local) includes Prime Coat and Tack Coat</t>
  </si>
  <si>
    <t>20' Sidewalk Box</t>
  </si>
  <si>
    <t>Basin A1 Structure &amp; Misc. (Wier Outlet Structure,
Perforated Pipe, Etc.)</t>
  </si>
  <si>
    <t>Concrete Drop Structure on Storm Drain H</t>
  </si>
  <si>
    <t>Import Fill for Fill (Quantity does not include approximately 1,520 CY from Ewald Road construction)</t>
  </si>
  <si>
    <t>24" Steel Casing with Spacers</t>
  </si>
  <si>
    <t>48" Steel Casing in-lieu of 24" Steel Casing</t>
  </si>
  <si>
    <t>Trinity Grove Unit 1 - Onsite Improvements (86 Lots)</t>
  </si>
  <si>
    <t>Job No.</t>
  </si>
  <si>
    <t>011.041</t>
  </si>
  <si>
    <t>15" ASTM D3034 SDR26 in-lieu of 12" ASTM D3034 SDR26     (all Depths)</t>
  </si>
  <si>
    <t>Concrete Drop Structure around 4-Way Inlets</t>
  </si>
  <si>
    <t>OFFSITE WASTEWATER IMPROVEMENTS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</si>
  <si>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</si>
  <si>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</si>
  <si>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</si>
  <si>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t>
  </si>
  <si>
    <t>Date:</t>
  </si>
  <si>
    <t>Project Number:</t>
  </si>
  <si>
    <t>Bid Form</t>
  </si>
  <si>
    <t>BID SUMMARY</t>
  </si>
  <si>
    <t>SW3P AND SITEWORK</t>
  </si>
  <si>
    <t>STREET IMPROVMENTS</t>
  </si>
  <si>
    <t>STORM DRAIN IMPROVEMENTS</t>
  </si>
  <si>
    <t>BIDDER:______________________________</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</si>
  <si>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and cost items on the plans not listed on this Bid Sheet.</t>
  </si>
  <si>
    <t>Trinity Grove Unit 1 and Offsite Improvements</t>
  </si>
  <si>
    <t>8" D3034 SDR26 (6'-8')</t>
  </si>
  <si>
    <t>8" D3034 SDR26 (8'-10')</t>
  </si>
  <si>
    <t>8" D3034 SDR26 (10'-12')</t>
  </si>
  <si>
    <t>8" D3034 SDR26 (16'-18')</t>
  </si>
  <si>
    <t>8" D3034 SDR26 (18'-20')</t>
  </si>
  <si>
    <t xml:space="preserve">CONTRACTOR SHALL CONFIRM THE QUANTITIES SHOWN ON THE BID FORM MATCH THE INTENT OF THE WORK SHOWN IN THE CONSTRUCTION PLANS AND SPECIFICATIONS. NOTIFY THE ENGINEER AT LEAST FORTY-EIGHT (48) HOURS PRIOR TO THE BID DATE IF ANY QUANTITY IS FOUND IN ERROR. THERE WILL BE NO CHANGE ORDER ISSUED FOR ANY DISCREPANCIES. </t>
  </si>
  <si>
    <t>18" ASTM D3034 SDR26 in-lieu of 12" ASTM D3034 SDR26     (all Depths)</t>
  </si>
  <si>
    <t>18" ASTM D3034 SDR26 in-lieu of 8" ASTM D3034 SDR26       (all Depths)</t>
  </si>
  <si>
    <t>15" ASTM D3034 SDR26 in-lieu of 8" ASTM D3034 SDR26       (all Depths)</t>
  </si>
  <si>
    <t>12" ASTM D3034 SDR26 in-lieu of 8" ASTM D3034 SDR26       (all Depths)</t>
  </si>
  <si>
    <t>10" ASTM D3034 SDR26 in-lieu of 8" ASTM D3034 SDR26       (all Depths)</t>
  </si>
  <si>
    <t>Alt. Bid Items</t>
  </si>
  <si>
    <t>4" PVC Conduit Crossings (Comms)</t>
  </si>
  <si>
    <t>2.5" PVC Conduit Crossings (GVEC)</t>
  </si>
  <si>
    <t>6" PVC Consuit Crossings (Comms)</t>
  </si>
  <si>
    <t>UNIT 1 BASE BID SUBTOTAL</t>
  </si>
  <si>
    <t>EWALD ROAD BASE BID SUBTOTAL</t>
  </si>
  <si>
    <t>OFFSITE WATER BASE BID SUBTOTAL</t>
  </si>
  <si>
    <t>OFFSITE WASTEWATER BASE BID SUBTOTAL</t>
  </si>
  <si>
    <t>EWALD RD. STREET IMPROVEMENTS</t>
  </si>
  <si>
    <t>EWALD RD. STORM DRAIN IMPROVEMENTS</t>
  </si>
  <si>
    <t>21" ASTM D3034 SDR26 in-lieu of 12" ASTM D3034 SDR26     (all Depths)</t>
  </si>
  <si>
    <t>24" ASTM D3034 SDR26 in-lieu of 12" ASTM D3034 SDR26     (all Depths)</t>
  </si>
  <si>
    <t>30" ASTM D3034 SDR26 in-lieu of 12" ASTM D3034 SDR26     (all Depths)</t>
  </si>
  <si>
    <t>WATEWATER IMPROVEMENTS</t>
  </si>
  <si>
    <t>DRY UTILITIES IMPROVEMENTS</t>
  </si>
  <si>
    <t>EWALD ROAD IMPROVEMENTS</t>
  </si>
  <si>
    <t xml:space="preserve"> BASE BID TOTAL</t>
  </si>
  <si>
    <t>BID DATE:______________________________</t>
  </si>
  <si>
    <t>Sloped Concrete Headwall for 36" Storm Culverts</t>
  </si>
  <si>
    <t>36" Reinforced Concrete 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</si>
</sst>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_(&quot;$&quot;* #,##0_);_(&quot;$&quot;* \(#,##0\);_(&quot;$&quot;* &quot;-&quot;??_);_(@_)"/>
    <numFmt numFmtId="165" formatCode="&quot;$&quot;#,##0.00"/>
    <numFmt numFmtId="166" formatCode="#,##0.0"/>
    <numFmt numFmtId="167" formatCode="#.#"/>
    <numFmt numFmtId="168" formatCode="#"/>
    <numFmt numFmtId="169" formatCode="[$-409]mmmm\ d\,\ yyyy;@"/>
  </numFmts>
  <fonts count="33" x14ac:knownFonts="1">
    <font>
      <sz val="11"/>
      <color theme="1"/>
      <name val="Calibri"/>
      <family val="2"/>
      <scheme val="minor"/>
    </font>
    <font>
      <b/>
      <sz val="10"/>
      <color theme="1"/>
      <name val="Times New Roman"/>
      <family val="1"/>
    </font>
    <font>
      <b/>
      <sz val="12"/>
      <color theme="1"/>
      <name val="Arial"/>
      <family val="2"/>
    </font>
    <font>
      <sz val="10"/>
      <color theme="1"/>
      <name val="Arial"/>
      <family val="2"/>
    </font>
    <font>
      <b/>
      <sz val="18"/>
      <color theme="1"/>
      <name val="Times New Roman"/>
      <family val="1"/>
    </font>
    <font>
      <b/>
      <sz val="14"/>
      <color theme="1"/>
      <name val="Times New Roman"/>
      <family val="1"/>
    </font>
    <font>
      <sz val="11"/>
      <color theme="1"/>
      <name val="Times New Roman"/>
      <family val="1"/>
    </font>
    <font>
      <sz val="12"/>
      <color theme="1"/>
      <name val="Times New Roman"/>
      <family val="1"/>
    </font>
    <font>
      <b/>
      <sz val="11"/>
      <color theme="1"/>
      <name val="Times New Roman"/>
      <family val="1"/>
    </font>
    <font>
      <b/>
      <sz val="14"/>
      <color theme="1"/>
      <name val="Arial"/>
      <family val="2"/>
    </font>
    <font>
      <sz val="12"/>
      <color theme="1"/>
      <name val="Arial"/>
      <family val="2"/>
    </font>
    <font>
      <sz val="12"/>
      <color theme="1"/>
      <name val="Calibri"/>
      <family val="2"/>
      <scheme val="minor"/>
    </font>
    <font>
      <b/>
      <sz val="12"/>
      <color theme="1"/>
      <name val="Times New Roman"/>
      <family val="1"/>
    </font>
    <font>
      <b/>
      <sz val="9"/>
      <color theme="1"/>
      <name val="Times New Roman"/>
      <family val="1"/>
    </font>
    <font>
      <b/>
      <sz val="11"/>
      <color theme="1"/>
      <name val="Calibri"/>
      <family val="2"/>
      <scheme val="minor"/>
    </font>
    <font>
      <sz val="12"/>
      <name val="Times New Roman"/>
      <family val="1"/>
    </font>
    <font>
      <sz val="11"/>
      <color theme="1"/>
      <name val="Calibri"/>
      <family val="2"/>
      <scheme val="minor"/>
    </font>
    <font>
      <sz val="14"/>
      <color theme="1"/>
      <name val="Arial"/>
      <family val="2"/>
    </font>
    <font>
      <sz val="11"/>
      <color rgb="FFFF0000"/>
      <name val="Calibri"/>
      <family val="2"/>
      <scheme val="minor"/>
    </font>
    <font>
      <b/>
      <sz val="14"/>
      <name val="Arial"/>
      <family val="2"/>
    </font>
    <font>
      <b/>
      <sz val="12"/>
      <name val="Arial"/>
      <family val="2"/>
    </font>
    <font>
      <sz val="10"/>
      <name val="Arial"/>
      <family val="2"/>
    </font>
    <font>
      <b/>
      <sz val="12"/>
      <name val="Times New Roman"/>
      <family val="1"/>
    </font>
    <font>
      <sz val="11"/>
      <color rgb="FF006100"/>
      <name val="Calibri"/>
      <family val="2"/>
      <scheme val="minor"/>
    </font>
    <font>
      <sz val="8"/>
      <name val="Calibri"/>
      <family val="2"/>
      <scheme val="minor"/>
    </font>
    <font>
      <sz val="10"/>
      <name val="Arial"/>
      <family val="2"/>
    </font>
    <font>
      <sz val="8"/>
      <color theme="1"/>
      <name val="Calibri"/>
      <family val="2"/>
      <scheme val="minor"/>
    </font>
    <font>
      <sz val="12"/>
      <color rgb="FF2F2F2F"/>
      <name val="Segoe UI"/>
      <family val="2"/>
    </font>
    <font>
      <u/>
      <sz val="12"/>
      <name val="Times New Roman"/>
      <family val="1"/>
    </font>
    <font>
      <u val="singleAccounting"/>
      <sz val="12"/>
      <name val="Calibri"/>
      <family val="2"/>
      <scheme val="minor"/>
    </font>
    <font>
      <sz val="12"/>
      <name val="Calibri"/>
      <family val="2"/>
      <scheme val="minor"/>
    </font>
    <font>
      <b/>
      <i/>
      <sz val="12"/>
      <name val="Calibri"/>
      <family val="2"/>
      <scheme val="minor"/>
    </font>
    <font>
      <b/>
      <sz val="16"/>
      <color theme="1"/>
      <name val="Times New Roman"/>
      <family val="1"/>
    </font>
  </fonts>
  <fills count="4">
    <fill>
      <patternFill patternType="none"/>
    </fill>
    <fill>
      <patternFill patternType="gray125"/>
    </fill>
    <fill>
      <patternFill patternType="solid">
        <fgColor rgb="FFC6EFCE"/>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s>
  <cellStyleXfs count="4">
    <xf numFmtId="0" fontId="0" fillId="0" borderId="0"/>
    <xf numFmtId="44" fontId="16" fillId="0" borderId="0" applyFont="0" applyFill="0" applyBorder="0" applyAlignment="0" applyProtection="0"/>
    <xf numFmtId="0" fontId="23" fillId="2" borderId="0" applyNumberFormat="0" applyBorder="0" applyAlignment="0" applyProtection="0"/>
    <xf numFmtId="0" fontId="25" fillId="0" borderId="0"/>
  </cellStyleXfs>
  <cellXfs count="137">
    <xf numFmtId="0" fontId="0" fillId="0" borderId="0" xfId="0"/>
    <xf numFmtId="0" fontId="3" fillId="0" borderId="1" xfId="0" applyFont="1" applyBorder="1"/>
    <xf numFmtId="0" fontId="3" fillId="0" borderId="1" xfId="0" applyFont="1" applyBorder="1" applyAlignment="1">
      <alignment horizontal="center"/>
    </xf>
    <xf numFmtId="0" fontId="2" fillId="0" borderId="1" xfId="0" applyFont="1" applyBorder="1"/>
    <xf numFmtId="0" fontId="4" fillId="0" borderId="0" xfId="0" applyFont="1"/>
    <xf numFmtId="0" fontId="5" fillId="0" borderId="0" xfId="0" applyFont="1"/>
    <xf numFmtId="0" fontId="7" fillId="0" borderId="0" xfId="0" applyFont="1"/>
    <xf numFmtId="0" fontId="7" fillId="0" borderId="0" xfId="0" applyFont="1" applyAlignment="1">
      <alignment horizontal="center"/>
    </xf>
    <xf numFmtId="3" fontId="7" fillId="0" borderId="0" xfId="0" applyNumberFormat="1" applyFont="1" applyAlignment="1">
      <alignment horizontal="center"/>
    </xf>
    <xf numFmtId="44" fontId="7" fillId="0" borderId="3" xfId="0" applyNumberFormat="1" applyFont="1" applyBorder="1"/>
    <xf numFmtId="0" fontId="7" fillId="0" borderId="0" xfId="0" applyFont="1" applyAlignment="1">
      <alignment vertical="center"/>
    </xf>
    <xf numFmtId="0" fontId="7" fillId="0" borderId="0" xfId="0" applyFont="1" applyAlignment="1">
      <alignment horizontal="left"/>
    </xf>
    <xf numFmtId="0" fontId="7" fillId="0" borderId="0" xfId="0" applyFont="1" applyAlignment="1">
      <alignment horizontal="right"/>
    </xf>
    <xf numFmtId="44" fontId="7" fillId="0" borderId="4" xfId="0" applyNumberFormat="1" applyFont="1" applyBorder="1"/>
    <xf numFmtId="44" fontId="7" fillId="0" borderId="0" xfId="0" applyNumberFormat="1" applyFont="1"/>
    <xf numFmtId="0" fontId="10" fillId="0" borderId="0" xfId="0" applyFont="1" applyAlignment="1">
      <alignment horizontal="center"/>
    </xf>
    <xf numFmtId="0" fontId="10" fillId="0" borderId="0" xfId="0" applyFont="1"/>
    <xf numFmtId="0" fontId="11" fillId="0" borderId="0" xfId="0" applyFont="1"/>
    <xf numFmtId="0" fontId="12" fillId="0" borderId="0" xfId="0" applyFont="1"/>
    <xf numFmtId="0" fontId="12" fillId="0" borderId="0" xfId="0" applyFont="1" applyAlignment="1">
      <alignment horizontal="right"/>
    </xf>
    <xf numFmtId="0" fontId="7" fillId="0" borderId="0" xfId="0" applyFont="1" applyAlignment="1">
      <alignment horizontal="center" vertical="center"/>
    </xf>
    <xf numFmtId="0" fontId="9" fillId="0" borderId="1" xfId="0" applyFont="1" applyBorder="1"/>
    <xf numFmtId="0" fontId="2" fillId="0" borderId="1" xfId="0" applyFont="1" applyBorder="1" applyAlignment="1">
      <alignment horizontal="center"/>
    </xf>
    <xf numFmtId="0" fontId="2" fillId="0" borderId="2" xfId="0" applyFont="1" applyBorder="1" applyAlignment="1">
      <alignment horizontal="center"/>
    </xf>
    <xf numFmtId="0" fontId="0" fillId="0" borderId="0" xfId="0" applyAlignment="1">
      <alignment horizontal="center"/>
    </xf>
    <xf numFmtId="0" fontId="14" fillId="0" borderId="0" xfId="0" applyFont="1"/>
    <xf numFmtId="0" fontId="15" fillId="0" borderId="0" xfId="0" applyFont="1" applyAlignment="1">
      <alignment vertical="center"/>
    </xf>
    <xf numFmtId="0" fontId="15" fillId="0" borderId="0" xfId="0" applyFont="1" applyAlignment="1">
      <alignment vertical="center" wrapText="1"/>
    </xf>
    <xf numFmtId="44" fontId="7" fillId="0" borderId="3" xfId="0" applyNumberFormat="1" applyFont="1" applyBorder="1" applyAlignment="1">
      <alignment vertical="center"/>
    </xf>
    <xf numFmtId="0" fontId="7" fillId="0" borderId="0" xfId="0" applyFont="1" applyAlignment="1">
      <alignment horizontal="right" vertical="center"/>
    </xf>
    <xf numFmtId="44" fontId="7" fillId="0" borderId="0" xfId="0" applyNumberFormat="1" applyFont="1" applyAlignment="1">
      <alignment vertical="center"/>
    </xf>
    <xf numFmtId="3" fontId="15" fillId="0" borderId="0" xfId="0" applyNumberFormat="1" applyFont="1" applyAlignment="1">
      <alignment horizontal="center"/>
    </xf>
    <xf numFmtId="0" fontId="15" fillId="0" borderId="0" xfId="0" applyFont="1" applyAlignment="1">
      <alignment horizontal="center" vertical="center"/>
    </xf>
    <xf numFmtId="0" fontId="15" fillId="0" borderId="0" xfId="0" applyFont="1" applyAlignment="1">
      <alignment horizontal="center"/>
    </xf>
    <xf numFmtId="4" fontId="7" fillId="0" borderId="0" xfId="0" applyNumberFormat="1" applyFont="1" applyAlignment="1">
      <alignment horizontal="center"/>
    </xf>
    <xf numFmtId="3" fontId="7" fillId="0" borderId="0" xfId="0" applyNumberFormat="1" applyFont="1" applyAlignment="1">
      <alignment horizontal="center" vertical="center"/>
    </xf>
    <xf numFmtId="0" fontId="0" fillId="0" borderId="0" xfId="0" applyAlignment="1">
      <alignment horizontal="right"/>
    </xf>
    <xf numFmtId="2" fontId="0" fillId="0" borderId="0" xfId="0" applyNumberFormat="1"/>
    <xf numFmtId="0" fontId="15" fillId="3" borderId="0" xfId="0" applyFont="1" applyFill="1" applyAlignment="1">
      <alignment vertical="center" wrapText="1"/>
    </xf>
    <xf numFmtId="0" fontId="12" fillId="0" borderId="0" xfId="0" applyFont="1" applyAlignment="1">
      <alignment vertical="center"/>
    </xf>
    <xf numFmtId="0" fontId="0" fillId="0" borderId="0" xfId="0"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44" fontId="7" fillId="0" borderId="4" xfId="0" applyNumberFormat="1" applyFont="1" applyBorder="1" applyAlignment="1">
      <alignment vertical="center"/>
    </xf>
    <xf numFmtId="0" fontId="0" fillId="0" borderId="0" xfId="0" applyAlignment="1">
      <alignment horizontal="left" vertical="center"/>
    </xf>
    <xf numFmtId="0" fontId="18" fillId="0" borderId="0" xfId="0" applyFont="1" applyAlignment="1">
      <alignment horizontal="left" vertical="center"/>
    </xf>
    <xf numFmtId="4" fontId="7" fillId="0" borderId="0" xfId="0" applyNumberFormat="1" applyFont="1" applyAlignment="1">
      <alignment horizontal="center" vertical="center"/>
    </xf>
    <xf numFmtId="44" fontId="7" fillId="0" borderId="4" xfId="1" applyFont="1" applyFill="1" applyBorder="1" applyAlignment="1">
      <alignment vertical="center"/>
    </xf>
    <xf numFmtId="166" fontId="7" fillId="0" borderId="0" xfId="0" applyNumberFormat="1" applyFont="1" applyAlignment="1">
      <alignment horizontal="center" vertical="center"/>
    </xf>
    <xf numFmtId="44" fontId="7" fillId="0" borderId="0" xfId="1" applyFont="1" applyFill="1" applyBorder="1" applyAlignment="1">
      <alignment vertical="center"/>
    </xf>
    <xf numFmtId="3" fontId="0" fillId="0" borderId="0" xfId="0" applyNumberFormat="1" applyAlignment="1">
      <alignment vertical="center"/>
    </xf>
    <xf numFmtId="3" fontId="7" fillId="0" borderId="0" xfId="0" applyNumberFormat="1" applyFont="1" applyAlignment="1">
      <alignment horizontal="left"/>
    </xf>
    <xf numFmtId="0" fontId="7"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14" fillId="0" borderId="0" xfId="0" applyFont="1" applyAlignment="1">
      <alignment vertical="center"/>
    </xf>
    <xf numFmtId="0" fontId="7" fillId="0" borderId="0" xfId="0" applyFont="1" applyAlignment="1">
      <alignment horizontal="left" vertical="center"/>
    </xf>
    <xf numFmtId="0" fontId="9" fillId="0" borderId="1" xfId="0"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44" fontId="7" fillId="0" borderId="0" xfId="1" applyFont="1" applyFill="1" applyBorder="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xf>
    <xf numFmtId="0" fontId="2" fillId="0" borderId="0" xfId="0" applyFont="1" applyAlignment="1">
      <alignment vertical="center"/>
    </xf>
    <xf numFmtId="44" fontId="12" fillId="0" borderId="4" xfId="0" applyNumberFormat="1" applyFont="1" applyBorder="1" applyAlignment="1">
      <alignment vertical="center"/>
    </xf>
    <xf numFmtId="44" fontId="12" fillId="0" borderId="4" xfId="0" applyNumberFormat="1" applyFont="1" applyBorder="1" applyAlignment="1">
      <alignment horizontal="center" vertical="center"/>
    </xf>
    <xf numFmtId="44" fontId="8" fillId="0" borderId="0" xfId="0" applyNumberFormat="1" applyFont="1" applyAlignment="1">
      <alignment vertical="center"/>
    </xf>
    <xf numFmtId="0" fontId="23" fillId="0" borderId="0" xfId="2" applyFill="1" applyAlignment="1">
      <alignment horizontal="left" vertical="center"/>
    </xf>
    <xf numFmtId="49" fontId="0" fillId="0" borderId="0" xfId="0" applyNumberFormat="1" applyAlignment="1">
      <alignment horizontal="right" vertical="center"/>
    </xf>
    <xf numFmtId="0" fontId="1" fillId="0" borderId="0" xfId="0" applyFont="1" applyAlignment="1">
      <alignment vertical="center"/>
    </xf>
    <xf numFmtId="0" fontId="19" fillId="0" borderId="1" xfId="0" applyFont="1" applyBorder="1" applyAlignment="1">
      <alignment vertical="center"/>
    </xf>
    <xf numFmtId="0" fontId="20"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17"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3" fontId="15" fillId="0" borderId="0" xfId="0" applyNumberFormat="1" applyFont="1" applyAlignment="1">
      <alignment horizontal="center" vertical="center"/>
    </xf>
    <xf numFmtId="44" fontId="15" fillId="0" borderId="3" xfId="0" applyNumberFormat="1" applyFont="1" applyBorder="1" applyAlignment="1">
      <alignment vertical="center"/>
    </xf>
    <xf numFmtId="0" fontId="2" fillId="0" borderId="0" xfId="0" applyFont="1" applyAlignment="1">
      <alignment horizontal="center" vertical="center"/>
    </xf>
    <xf numFmtId="164" fontId="7" fillId="0" borderId="0" xfId="0" applyNumberFormat="1" applyFont="1" applyAlignment="1">
      <alignment vertical="center"/>
    </xf>
    <xf numFmtId="4" fontId="15" fillId="0" borderId="0" xfId="0" applyNumberFormat="1" applyFont="1" applyAlignment="1">
      <alignment horizontal="center" vertical="center"/>
    </xf>
    <xf numFmtId="0" fontId="15" fillId="0" borderId="0" xfId="0" applyFont="1" applyAlignment="1">
      <alignment horizontal="right" vertical="center"/>
    </xf>
    <xf numFmtId="44" fontId="15" fillId="0" borderId="5" xfId="0" applyNumberFormat="1" applyFont="1" applyBorder="1" applyAlignment="1">
      <alignment vertical="center"/>
    </xf>
    <xf numFmtId="0" fontId="15" fillId="0" borderId="0" xfId="0" applyFont="1" applyAlignment="1">
      <alignment horizontal="left" vertical="center"/>
    </xf>
    <xf numFmtId="44" fontId="15" fillId="0" borderId="4" xfId="0" applyNumberFormat="1" applyFont="1" applyBorder="1" applyAlignment="1">
      <alignment vertical="center"/>
    </xf>
    <xf numFmtId="0" fontId="22" fillId="0" borderId="0" xfId="0" applyFont="1" applyAlignment="1">
      <alignment horizontal="right" vertical="center"/>
    </xf>
    <xf numFmtId="0" fontId="15" fillId="0" borderId="4" xfId="0" applyFont="1" applyBorder="1" applyAlignment="1">
      <alignment horizontal="right" vertical="center"/>
    </xf>
    <xf numFmtId="0" fontId="2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44" fontId="6" fillId="0" borderId="0" xfId="0" applyNumberFormat="1" applyFont="1" applyAlignment="1">
      <alignment vertical="center"/>
    </xf>
    <xf numFmtId="165" fontId="0" fillId="0" borderId="0" xfId="0" applyNumberFormat="1" applyAlignment="1">
      <alignment vertical="center"/>
    </xf>
    <xf numFmtId="0" fontId="7" fillId="0" borderId="4" xfId="0" applyFont="1" applyBorder="1" applyAlignment="1">
      <alignment horizontal="right" vertical="center"/>
    </xf>
    <xf numFmtId="8" fontId="0" fillId="0" borderId="0" xfId="0" applyNumberFormat="1" applyAlignment="1">
      <alignment vertical="center"/>
    </xf>
    <xf numFmtId="3" fontId="0" fillId="0" borderId="0" xfId="0" applyNumberFormat="1" applyAlignment="1">
      <alignment horizontal="left" vertical="center"/>
    </xf>
    <xf numFmtId="44" fontId="15" fillId="0" borderId="0" xfId="0" applyNumberFormat="1" applyFont="1" applyAlignment="1">
      <alignment vertical="center"/>
    </xf>
    <xf numFmtId="3" fontId="10" fillId="0" borderId="0" xfId="0" applyNumberFormat="1" applyFont="1" applyAlignment="1">
      <alignment horizontal="center" vertical="center"/>
    </xf>
    <xf numFmtId="44" fontId="12" fillId="0" borderId="3" xfId="0" applyNumberFormat="1" applyFont="1" applyBorder="1" applyAlignment="1">
      <alignment vertical="center"/>
    </xf>
    <xf numFmtId="0" fontId="0" fillId="0" borderId="0" xfId="0" applyAlignment="1">
      <alignment horizontal="right" vertical="center"/>
    </xf>
    <xf numFmtId="2" fontId="26" fillId="0" borderId="0" xfId="0" applyNumberFormat="1" applyFont="1" applyAlignment="1">
      <alignment vertical="center"/>
    </xf>
    <xf numFmtId="0" fontId="0" fillId="0" borderId="0" xfId="0" applyAlignment="1">
      <alignment horizontal="right" vertical="top"/>
    </xf>
    <xf numFmtId="44" fontId="12" fillId="0" borderId="3" xfId="0" applyNumberFormat="1" applyFont="1" applyBorder="1" applyAlignment="1">
      <alignment horizontal="right" vertical="center"/>
    </xf>
    <xf numFmtId="14" fontId="0" fillId="0" borderId="0" xfId="0" applyNumberFormat="1"/>
    <xf numFmtId="14" fontId="0" fillId="0" borderId="0" xfId="0" quotePrefix="1" applyNumberFormat="1" applyAlignment="1">
      <alignment horizontal="right"/>
    </xf>
    <xf numFmtId="0" fontId="27" fillId="0" borderId="0" xfId="0" applyFont="1"/>
    <xf numFmtId="167" fontId="28" fillId="0" borderId="0" xfId="0" applyNumberFormat="1" applyFont="1" applyAlignment="1">
      <alignment horizontal="left" vertical="center"/>
    </xf>
    <xf numFmtId="44" fontId="29" fillId="0" borderId="0" xfId="0" applyNumberFormat="1" applyFont="1" applyAlignment="1">
      <alignment horizontal="left" vertical="center"/>
    </xf>
    <xf numFmtId="1" fontId="15" fillId="0" borderId="0" xfId="0" applyNumberFormat="1" applyFont="1" applyAlignment="1">
      <alignment vertical="center"/>
    </xf>
    <xf numFmtId="1" fontId="15" fillId="0" borderId="0" xfId="0" applyNumberFormat="1" applyFont="1" applyAlignment="1">
      <alignment horizontal="left" vertical="center"/>
    </xf>
    <xf numFmtId="0" fontId="13" fillId="0" borderId="0" xfId="0" applyFont="1" applyAlignment="1">
      <alignment vertical="top" wrapText="1"/>
    </xf>
    <xf numFmtId="0" fontId="4" fillId="0" borderId="0" xfId="0" applyFont="1" applyAlignment="1">
      <alignment horizontal="center"/>
    </xf>
    <xf numFmtId="1" fontId="30" fillId="0" borderId="0" xfId="0" applyNumberFormat="1" applyFont="1" applyAlignment="1">
      <alignment horizontal="left" vertical="center"/>
    </xf>
    <xf numFmtId="168" fontId="30" fillId="0" borderId="0" xfId="0" applyNumberFormat="1" applyFont="1" applyAlignment="1">
      <alignment horizontal="left" vertical="center"/>
    </xf>
    <xf numFmtId="44" fontId="30" fillId="0" borderId="0" xfId="0" applyNumberFormat="1" applyFont="1" applyAlignment="1">
      <alignment horizontal="left" vertical="center"/>
    </xf>
    <xf numFmtId="168" fontId="31" fillId="0" borderId="0" xfId="0" applyNumberFormat="1" applyFont="1" applyAlignment="1">
      <alignment vertical="center"/>
    </xf>
    <xf numFmtId="0" fontId="5" fillId="0" borderId="0" xfId="0" applyFont="1" applyAlignment="1">
      <alignment horizontal="left" vertical="top" wrapText="1"/>
    </xf>
    <xf numFmtId="0" fontId="1" fillId="0" borderId="0" xfId="0" applyFont="1"/>
    <xf numFmtId="169" fontId="1" fillId="0" borderId="0" xfId="0" applyNumberFormat="1" applyFont="1" applyAlignment="1">
      <alignment horizontal="left"/>
    </xf>
    <xf numFmtId="0" fontId="5" fillId="0" borderId="0" xfId="0" applyFont="1" applyAlignment="1">
      <alignment horizontal="right" vertical="top" wrapText="1"/>
    </xf>
    <xf numFmtId="0" fontId="7" fillId="0" borderId="0" xfId="0" applyFont="1" applyAlignment="1">
      <alignment horizontal="left" vertical="top" wrapText="1"/>
    </xf>
    <xf numFmtId="44" fontId="12" fillId="0" borderId="0" xfId="0" applyNumberFormat="1" applyFont="1" applyAlignment="1">
      <alignment vertical="center"/>
    </xf>
    <xf numFmtId="44" fontId="12" fillId="0" borderId="0" xfId="0" applyNumberFormat="1" applyFont="1" applyAlignment="1">
      <alignment horizontal="right" vertical="center"/>
    </xf>
    <xf numFmtId="0" fontId="32" fillId="0" borderId="0" xfId="0" applyFont="1"/>
    <xf numFmtId="0" fontId="1" fillId="0" borderId="0" xfId="0" applyFont="1" applyAlignment="1">
      <alignment horizontal="left" vertical="top" wrapText="1"/>
    </xf>
    <xf numFmtId="0" fontId="7" fillId="0" borderId="0" xfId="0" applyFont="1" applyAlignment="1">
      <alignment vertical="center" wrapText="1"/>
    </xf>
    <xf numFmtId="167" fontId="28" fillId="0" borderId="0" xfId="0" applyNumberFormat="1" applyFont="1" applyAlignment="1">
      <alignment horizontal="center" vertical="center"/>
    </xf>
    <xf numFmtId="1" fontId="21" fillId="0" borderId="0" xfId="0" applyNumberFormat="1" applyFont="1" applyAlignment="1">
      <alignment horizontal="left" vertical="top" wrapText="1"/>
    </xf>
    <xf numFmtId="1" fontId="21" fillId="0" borderId="0" xfId="0" applyNumberFormat="1" applyFont="1" applyAlignment="1">
      <alignment horizontal="left" vertical="center" wrapText="1"/>
    </xf>
    <xf numFmtId="0" fontId="7" fillId="0" borderId="0" xfId="0" applyFont="1" applyFill="1" applyAlignment="1">
      <alignment horizontal="center" vertical="center"/>
    </xf>
  </cellXfs>
  <cellStyles count="4">
    <cellStyle name="Currency" xfId="1" builtinId="4"/>
    <cellStyle name="Good" xfId="2" builtinId="26"/>
    <cellStyle name="Normal" xfId="0" builtinId="0"/>
    <cellStyle name="Normal 4" xfId="3" xr:uid="{3AED3AE5-BA86-4106-B1AE-D720779CC96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87E7-3C2E-4D35-A08E-31F5E71A2726}">
  <sheetPr>
    <tabColor rgb="FF002060"/>
    <pageSetUpPr fitToPage="1"/>
  </sheetPr>
  <dimension ref="C2:I38"/>
  <sheetViews>
    <sheetView view="pageBreakPreview" zoomScale="70" zoomScaleNormal="100" zoomScaleSheetLayoutView="70" workbookViewId="0">
      <selection activeCell="D5" sqref="D5"/>
    </sheetView>
  </sheetViews>
  <sheetFormatPr defaultRowHeight="15" x14ac:dyDescent="0.25"/>
  <cols>
    <col min="2" max="2" width="2.42578125" customWidth="1"/>
    <col min="3" max="3" width="7.85546875" customWidth="1"/>
    <col min="4" max="4" width="57.28515625" customWidth="1"/>
    <col min="5" max="5" width="19.7109375" customWidth="1"/>
    <col min="6" max="6" width="11.28515625" customWidth="1"/>
    <col min="7" max="7" width="25.5703125" customWidth="1"/>
    <col min="8" max="8" width="3.140625" customWidth="1"/>
    <col min="9" max="9" width="12.28515625" customWidth="1"/>
    <col min="10" max="10" width="2" customWidth="1"/>
  </cols>
  <sheetData>
    <row r="2" spans="3:9" ht="17.25" customHeight="1" x14ac:dyDescent="0.25">
      <c r="G2" t="s">
        <v>155</v>
      </c>
      <c r="I2" s="110">
        <v>46066</v>
      </c>
    </row>
    <row r="3" spans="3:9" ht="19.5" customHeight="1" x14ac:dyDescent="0.3">
      <c r="C3" s="4"/>
      <c r="D3" s="4"/>
      <c r="E3" s="4"/>
      <c r="F3" s="4"/>
      <c r="G3" t="s">
        <v>156</v>
      </c>
      <c r="H3" s="4"/>
      <c r="I3" s="111" t="s">
        <v>147</v>
      </c>
    </row>
    <row r="4" spans="3:9" ht="27.75" customHeight="1" x14ac:dyDescent="0.3">
      <c r="D4" s="4" t="s">
        <v>164</v>
      </c>
      <c r="I4" s="112"/>
    </row>
    <row r="5" spans="3:9" ht="27.75" customHeight="1" x14ac:dyDescent="0.3">
      <c r="D5" s="130" t="s">
        <v>157</v>
      </c>
    </row>
    <row r="6" spans="3:9" ht="27.75" customHeight="1" x14ac:dyDescent="0.25">
      <c r="C6" s="18"/>
    </row>
    <row r="7" spans="3:9" ht="27.75" customHeight="1" x14ac:dyDescent="0.25">
      <c r="C7" s="113"/>
      <c r="D7" s="133" t="s">
        <v>158</v>
      </c>
      <c r="E7" s="133"/>
      <c r="F7" s="133"/>
    </row>
    <row r="8" spans="3:9" ht="27.75" customHeight="1" x14ac:dyDescent="0.25">
      <c r="C8" s="90"/>
      <c r="D8" s="90" t="s">
        <v>159</v>
      </c>
      <c r="G8" s="114">
        <f>'Unit 1'!H19</f>
        <v>0</v>
      </c>
    </row>
    <row r="9" spans="3:9" ht="27.75" customHeight="1" x14ac:dyDescent="0.25">
      <c r="C9" s="115"/>
      <c r="D9" s="116" t="s">
        <v>160</v>
      </c>
      <c r="G9" s="114">
        <f>'Unit 1'!H37</f>
        <v>0</v>
      </c>
    </row>
    <row r="10" spans="3:9" ht="27.75" customHeight="1" x14ac:dyDescent="0.25">
      <c r="C10" s="90"/>
      <c r="D10" s="90" t="s">
        <v>161</v>
      </c>
      <c r="G10" s="114">
        <f>'Unit 1'!H68</f>
        <v>0</v>
      </c>
    </row>
    <row r="11" spans="3:9" ht="27.75" customHeight="1" x14ac:dyDescent="0.25">
      <c r="C11" s="115"/>
      <c r="D11" s="116" t="s">
        <v>189</v>
      </c>
      <c r="G11" s="114">
        <f>'Unit 1'!H93</f>
        <v>0</v>
      </c>
      <c r="H11" s="117"/>
      <c r="I11" s="117"/>
    </row>
    <row r="12" spans="3:9" ht="27.75" customHeight="1" x14ac:dyDescent="0.3">
      <c r="C12" s="90"/>
      <c r="D12" s="90" t="s">
        <v>13</v>
      </c>
      <c r="G12" s="114">
        <f>'Unit 1'!H119</f>
        <v>0</v>
      </c>
      <c r="H12" s="4"/>
      <c r="I12" s="118"/>
    </row>
    <row r="13" spans="3:9" ht="27.75" customHeight="1" x14ac:dyDescent="0.25">
      <c r="C13" s="90"/>
      <c r="D13" s="90" t="s">
        <v>190</v>
      </c>
      <c r="G13" s="114">
        <f>'Unit 1'!H129</f>
        <v>0</v>
      </c>
      <c r="H13" s="14"/>
      <c r="I13" s="14"/>
    </row>
    <row r="14" spans="3:9" ht="27.75" customHeight="1" x14ac:dyDescent="0.25">
      <c r="C14" s="90"/>
      <c r="D14" s="90" t="s">
        <v>191</v>
      </c>
      <c r="G14" s="114">
        <f>'Ewald Road'!H52</f>
        <v>0</v>
      </c>
      <c r="H14" s="14"/>
      <c r="I14" s="14"/>
    </row>
    <row r="15" spans="3:9" ht="27.75" customHeight="1" x14ac:dyDescent="0.25">
      <c r="C15" s="90"/>
      <c r="D15" s="90" t="s">
        <v>54</v>
      </c>
      <c r="G15" s="114">
        <f>'WTR Offsite'!H26</f>
        <v>0</v>
      </c>
      <c r="H15" s="14"/>
      <c r="I15" s="14"/>
    </row>
    <row r="16" spans="3:9" ht="27.75" customHeight="1" x14ac:dyDescent="0.25">
      <c r="C16" s="90"/>
      <c r="D16" s="90" t="s">
        <v>150</v>
      </c>
      <c r="G16" s="114">
        <f>'WWTR Offsite'!H33</f>
        <v>0</v>
      </c>
      <c r="H16" s="14"/>
      <c r="I16" s="14"/>
    </row>
    <row r="17" spans="3:9" ht="27.75" customHeight="1" x14ac:dyDescent="0.25">
      <c r="C17" s="119"/>
      <c r="D17" s="120"/>
      <c r="G17" s="121"/>
      <c r="H17" s="14"/>
      <c r="I17" s="14"/>
    </row>
    <row r="18" spans="3:9" ht="27.75" customHeight="1" x14ac:dyDescent="0.25">
      <c r="C18" s="122"/>
      <c r="E18" s="68"/>
      <c r="F18" s="64" t="s">
        <v>192</v>
      </c>
      <c r="G18" s="69">
        <f>SUM(G8:G16)</f>
        <v>0</v>
      </c>
      <c r="H18" s="14"/>
      <c r="I18" s="14"/>
    </row>
    <row r="19" spans="3:9" ht="27.75" customHeight="1" x14ac:dyDescent="0.25">
      <c r="C19" s="123"/>
      <c r="E19" s="64"/>
      <c r="F19" s="64" t="s">
        <v>21</v>
      </c>
      <c r="G19" s="100">
        <v>86</v>
      </c>
    </row>
    <row r="20" spans="3:9" ht="27.75" customHeight="1" x14ac:dyDescent="0.25">
      <c r="C20" s="123"/>
      <c r="E20" s="39"/>
      <c r="F20" s="64" t="s">
        <v>22</v>
      </c>
      <c r="G20" s="105">
        <f>G18/G19</f>
        <v>0</v>
      </c>
    </row>
    <row r="21" spans="3:9" ht="27.75" customHeight="1" x14ac:dyDescent="0.25">
      <c r="C21" s="123"/>
      <c r="D21" s="124"/>
    </row>
    <row r="22" spans="3:9" ht="27.75" customHeight="1" x14ac:dyDescent="0.25">
      <c r="C22" s="123"/>
      <c r="D22" s="18" t="s">
        <v>193</v>
      </c>
      <c r="E22" s="125"/>
    </row>
    <row r="23" spans="3:9" ht="27.75" customHeight="1" x14ac:dyDescent="0.25">
      <c r="C23" s="123"/>
      <c r="D23" s="124"/>
    </row>
    <row r="24" spans="3:9" ht="27.75" customHeight="1" x14ac:dyDescent="0.25">
      <c r="C24" s="123"/>
      <c r="D24" s="18" t="s">
        <v>162</v>
      </c>
    </row>
    <row r="25" spans="3:9" ht="27.75" customHeight="1" x14ac:dyDescent="0.25">
      <c r="C25" s="126"/>
      <c r="D25" s="124"/>
    </row>
    <row r="26" spans="3:9" x14ac:dyDescent="0.25">
      <c r="D26" s="131" t="s">
        <v>163</v>
      </c>
      <c r="E26" s="131"/>
      <c r="F26" s="131"/>
      <c r="G26" s="131"/>
      <c r="H26" s="131"/>
      <c r="I26" s="131"/>
    </row>
    <row r="27" spans="3:9" x14ac:dyDescent="0.25">
      <c r="D27" s="131"/>
      <c r="E27" s="131"/>
      <c r="F27" s="131"/>
      <c r="G27" s="131"/>
      <c r="H27" s="131"/>
      <c r="I27" s="131"/>
    </row>
    <row r="28" spans="3:9" x14ac:dyDescent="0.25">
      <c r="D28" s="131"/>
      <c r="E28" s="131"/>
      <c r="F28" s="131"/>
      <c r="G28" s="131"/>
      <c r="H28" s="131"/>
      <c r="I28" s="131"/>
    </row>
    <row r="29" spans="3:9" x14ac:dyDescent="0.25">
      <c r="D29" s="131"/>
      <c r="E29" s="131"/>
      <c r="F29" s="131"/>
      <c r="G29" s="131"/>
      <c r="H29" s="131"/>
      <c r="I29" s="131"/>
    </row>
    <row r="30" spans="3:9" x14ac:dyDescent="0.25">
      <c r="D30" s="131"/>
      <c r="E30" s="131"/>
      <c r="F30" s="131"/>
      <c r="G30" s="131"/>
      <c r="H30" s="131"/>
      <c r="I30" s="131"/>
    </row>
    <row r="31" spans="3:9" x14ac:dyDescent="0.25">
      <c r="D31" s="131"/>
      <c r="E31" s="131"/>
      <c r="F31" s="131"/>
      <c r="G31" s="131"/>
      <c r="H31" s="131"/>
      <c r="I31" s="131"/>
    </row>
    <row r="32" spans="3:9" x14ac:dyDescent="0.25">
      <c r="D32" s="131"/>
      <c r="E32" s="131"/>
      <c r="F32" s="131"/>
      <c r="G32" s="131"/>
      <c r="H32" s="131"/>
      <c r="I32" s="131"/>
    </row>
    <row r="33" spans="3:9" x14ac:dyDescent="0.25">
      <c r="D33" s="131"/>
      <c r="E33" s="131"/>
      <c r="F33" s="131"/>
      <c r="G33" s="131"/>
      <c r="H33" s="131"/>
      <c r="I33" s="131"/>
    </row>
    <row r="35" spans="3:9" ht="15.75" x14ac:dyDescent="0.25">
      <c r="C35" s="18" t="s">
        <v>26</v>
      </c>
      <c r="E35" s="17"/>
      <c r="G35" s="127"/>
      <c r="H35" s="127"/>
    </row>
    <row r="36" spans="3:9" ht="15.75" x14ac:dyDescent="0.25">
      <c r="C36" s="6" t="s">
        <v>27</v>
      </c>
      <c r="E36" s="17"/>
      <c r="G36" s="127"/>
      <c r="H36" s="127"/>
    </row>
    <row r="37" spans="3:9" ht="15.75" x14ac:dyDescent="0.25">
      <c r="C37" s="6" t="s">
        <v>28</v>
      </c>
      <c r="E37" s="17"/>
      <c r="G37" s="127"/>
      <c r="H37" s="127"/>
    </row>
    <row r="38" spans="3:9" ht="71.25" customHeight="1" x14ac:dyDescent="0.25">
      <c r="C38" s="132" t="s">
        <v>170</v>
      </c>
      <c r="D38" s="132"/>
      <c r="E38" s="132"/>
      <c r="F38" s="132"/>
      <c r="G38" s="132"/>
      <c r="H38" s="132"/>
      <c r="I38" s="132"/>
    </row>
  </sheetData>
  <mergeCells count="3">
    <mergeCell ref="D26:I33"/>
    <mergeCell ref="C38:I38"/>
    <mergeCell ref="D7:F7"/>
  </mergeCells>
  <pageMargins left="0.7" right="0.7" top="0.75" bottom="0.75" header="0.3" footer="0.3"/>
  <pageSetup paperSize="32767"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4F83-5160-4313-A014-DCBF3465E087}">
  <sheetPr>
    <pageSetUpPr fitToPage="1"/>
  </sheetPr>
  <dimension ref="A2:O171"/>
  <sheetViews>
    <sheetView tabSelected="1" view="pageBreakPreview" topLeftCell="A37" zoomScale="85" zoomScaleNormal="70" zoomScaleSheetLayoutView="85" workbookViewId="0">
      <selection activeCell="O52" sqref="O52"/>
    </sheetView>
  </sheetViews>
  <sheetFormatPr defaultRowHeight="15" x14ac:dyDescent="0.25"/>
  <cols>
    <col min="1" max="1" width="7.28515625" style="40" customWidth="1"/>
    <col min="2" max="2" width="6.28515625" style="40" customWidth="1"/>
    <col min="3" max="3" width="61.42578125" style="40" customWidth="1"/>
    <col min="4" max="4" width="10.7109375" style="40" customWidth="1"/>
    <col min="5" max="5" width="16.140625" style="40" customWidth="1"/>
    <col min="6" max="6" width="17.140625" style="40" customWidth="1"/>
    <col min="7" max="7" width="10.42578125" style="40" customWidth="1"/>
    <col min="8" max="8" width="24.140625" style="40" customWidth="1"/>
    <col min="9" max="9" width="4.7109375" style="40" customWidth="1"/>
    <col min="10" max="10" width="7" style="44" bestFit="1" customWidth="1"/>
    <col min="11" max="11" width="6" style="40" bestFit="1" customWidth="1"/>
    <col min="12" max="14" width="4" style="40" bestFit="1" customWidth="1"/>
    <col min="15" max="15" width="7" style="40" bestFit="1" customWidth="1"/>
    <col min="16" max="17" width="4" style="40" bestFit="1" customWidth="1"/>
    <col min="18" max="18" width="7" style="40" bestFit="1" customWidth="1"/>
    <col min="19" max="16384" width="9.140625" style="40"/>
  </cols>
  <sheetData>
    <row r="2" spans="2:14" ht="22.5" x14ac:dyDescent="0.25">
      <c r="B2" s="53" t="s">
        <v>157</v>
      </c>
      <c r="H2" s="110">
        <v>46066</v>
      </c>
    </row>
    <row r="3" spans="2:14" ht="22.5" x14ac:dyDescent="0.25">
      <c r="B3" s="53" t="s">
        <v>145</v>
      </c>
      <c r="G3" s="40" t="s">
        <v>146</v>
      </c>
      <c r="H3" s="73" t="s">
        <v>147</v>
      </c>
    </row>
    <row r="4" spans="2:14" ht="18.75" x14ac:dyDescent="0.25">
      <c r="B4" s="54"/>
    </row>
    <row r="5" spans="2:14" x14ac:dyDescent="0.25">
      <c r="B5" s="74"/>
    </row>
    <row r="6" spans="2:14" ht="18.75" thickBot="1" x14ac:dyDescent="0.3">
      <c r="B6" s="75" t="s">
        <v>0</v>
      </c>
      <c r="C6" s="76"/>
      <c r="D6" s="77"/>
      <c r="E6" s="78"/>
      <c r="F6" s="77"/>
      <c r="G6" s="77"/>
      <c r="H6" s="77"/>
    </row>
    <row r="7" spans="2:14" ht="18.75" thickBot="1" x14ac:dyDescent="0.3">
      <c r="B7" s="79" t="s">
        <v>1</v>
      </c>
      <c r="C7" s="79" t="s">
        <v>2</v>
      </c>
      <c r="D7" s="79" t="s">
        <v>3</v>
      </c>
      <c r="E7" s="79" t="s">
        <v>4</v>
      </c>
      <c r="F7" s="79" t="s">
        <v>5</v>
      </c>
      <c r="G7" s="79"/>
      <c r="H7" s="79" t="s">
        <v>6</v>
      </c>
      <c r="J7" s="80"/>
      <c r="K7" s="68"/>
      <c r="L7" s="81"/>
      <c r="M7" s="82"/>
      <c r="N7" s="81"/>
    </row>
    <row r="8" spans="2:14" ht="27.75" customHeight="1" x14ac:dyDescent="0.25">
      <c r="B8" s="32">
        <v>1</v>
      </c>
      <c r="C8" s="27" t="s">
        <v>29</v>
      </c>
      <c r="D8" s="32" t="s">
        <v>10</v>
      </c>
      <c r="E8" s="83">
        <v>34052.97</v>
      </c>
      <c r="F8" s="84">
        <v>0</v>
      </c>
      <c r="G8" s="26"/>
      <c r="H8" s="84">
        <f>E8*F8</f>
        <v>0</v>
      </c>
      <c r="J8" s="72"/>
      <c r="K8" s="85"/>
      <c r="L8" s="20"/>
      <c r="M8" s="85"/>
      <c r="N8" s="85"/>
    </row>
    <row r="9" spans="2:14" ht="27.75" customHeight="1" x14ac:dyDescent="0.25">
      <c r="B9" s="32">
        <f>B8+1</f>
        <v>2</v>
      </c>
      <c r="C9" s="27" t="s">
        <v>14</v>
      </c>
      <c r="D9" s="32" t="s">
        <v>10</v>
      </c>
      <c r="E9" s="83">
        <v>47986.78</v>
      </c>
      <c r="F9" s="84">
        <v>0</v>
      </c>
      <c r="G9" s="26"/>
      <c r="H9" s="84">
        <f t="shared" ref="H9:H17" si="0">E9*F9</f>
        <v>0</v>
      </c>
      <c r="J9" s="72"/>
      <c r="K9" s="10"/>
      <c r="L9" s="20"/>
      <c r="M9" s="35"/>
      <c r="N9" s="30"/>
    </row>
    <row r="10" spans="2:14" ht="31.5" x14ac:dyDescent="0.25">
      <c r="B10" s="32">
        <f t="shared" ref="B10:B12" si="1">B9+1</f>
        <v>3</v>
      </c>
      <c r="C10" s="27" t="s">
        <v>142</v>
      </c>
      <c r="D10" s="32" t="s">
        <v>10</v>
      </c>
      <c r="E10" s="83">
        <v>13933.809999999998</v>
      </c>
      <c r="F10" s="84">
        <v>0</v>
      </c>
      <c r="G10" s="26"/>
      <c r="H10" s="84">
        <f t="shared" si="0"/>
        <v>0</v>
      </c>
      <c r="J10" s="72"/>
      <c r="K10" s="10"/>
      <c r="L10" s="20"/>
      <c r="M10" s="35"/>
      <c r="N10" s="30"/>
    </row>
    <row r="11" spans="2:14" ht="27.6" customHeight="1" x14ac:dyDescent="0.25">
      <c r="B11" s="32">
        <f t="shared" si="1"/>
        <v>4</v>
      </c>
      <c r="C11" s="26" t="s">
        <v>24</v>
      </c>
      <c r="D11" s="32" t="s">
        <v>8</v>
      </c>
      <c r="E11" s="83">
        <v>5</v>
      </c>
      <c r="F11" s="84">
        <v>0</v>
      </c>
      <c r="G11" s="26"/>
      <c r="H11" s="84">
        <f t="shared" si="0"/>
        <v>0</v>
      </c>
      <c r="J11" s="72"/>
      <c r="K11" s="10"/>
      <c r="L11" s="20"/>
      <c r="M11" s="35"/>
      <c r="N11" s="30"/>
    </row>
    <row r="12" spans="2:14" ht="27.75" customHeight="1" x14ac:dyDescent="0.25">
      <c r="B12" s="32">
        <f t="shared" si="1"/>
        <v>5</v>
      </c>
      <c r="C12" s="26" t="s">
        <v>7</v>
      </c>
      <c r="D12" s="32" t="s">
        <v>8</v>
      </c>
      <c r="E12" s="83">
        <v>1</v>
      </c>
      <c r="F12" s="84">
        <v>0</v>
      </c>
      <c r="G12" s="26"/>
      <c r="H12" s="84">
        <f t="shared" si="0"/>
        <v>0</v>
      </c>
      <c r="J12" s="72"/>
      <c r="K12" s="10"/>
      <c r="L12" s="20"/>
      <c r="M12" s="35"/>
      <c r="N12" s="30"/>
    </row>
    <row r="13" spans="2:14" ht="27.75" customHeight="1" x14ac:dyDescent="0.25">
      <c r="B13" s="32">
        <f t="shared" ref="B13:B17" si="2">B12+1</f>
        <v>6</v>
      </c>
      <c r="C13" s="26" t="s">
        <v>35</v>
      </c>
      <c r="D13" s="32" t="s">
        <v>8</v>
      </c>
      <c r="E13" s="83">
        <v>1</v>
      </c>
      <c r="F13" s="84">
        <v>0</v>
      </c>
      <c r="G13" s="26"/>
      <c r="H13" s="84">
        <f t="shared" si="0"/>
        <v>0</v>
      </c>
      <c r="J13" s="72"/>
      <c r="K13" s="10"/>
      <c r="L13" s="20"/>
      <c r="M13" s="35"/>
      <c r="N13" s="30"/>
    </row>
    <row r="14" spans="2:14" ht="27.75" customHeight="1" x14ac:dyDescent="0.25">
      <c r="B14" s="32">
        <f t="shared" si="2"/>
        <v>7</v>
      </c>
      <c r="C14" s="26" t="s">
        <v>30</v>
      </c>
      <c r="D14" s="32" t="s">
        <v>12</v>
      </c>
      <c r="E14" s="83">
        <v>3159</v>
      </c>
      <c r="F14" s="84">
        <v>0</v>
      </c>
      <c r="G14" s="26"/>
      <c r="H14" s="84">
        <f t="shared" si="0"/>
        <v>0</v>
      </c>
      <c r="J14" s="72"/>
      <c r="K14" s="10"/>
      <c r="L14" s="20"/>
      <c r="M14" s="35"/>
      <c r="N14" s="86"/>
    </row>
    <row r="15" spans="2:14" ht="27.75" customHeight="1" x14ac:dyDescent="0.25">
      <c r="B15" s="32">
        <f t="shared" si="2"/>
        <v>8</v>
      </c>
      <c r="C15" s="26" t="s">
        <v>25</v>
      </c>
      <c r="D15" s="32" t="s">
        <v>44</v>
      </c>
      <c r="E15" s="87">
        <v>29.1</v>
      </c>
      <c r="F15" s="84">
        <v>0</v>
      </c>
      <c r="G15" s="26"/>
      <c r="H15" s="84">
        <f t="shared" si="0"/>
        <v>0</v>
      </c>
      <c r="J15" s="72"/>
      <c r="K15" s="10"/>
      <c r="L15" s="20"/>
      <c r="M15" s="35"/>
      <c r="N15" s="86"/>
    </row>
    <row r="16" spans="2:14" ht="27.75" customHeight="1" x14ac:dyDescent="0.25">
      <c r="B16" s="32">
        <f t="shared" si="2"/>
        <v>9</v>
      </c>
      <c r="C16" s="26" t="s">
        <v>46</v>
      </c>
      <c r="D16" s="32" t="s">
        <v>44</v>
      </c>
      <c r="E16" s="87">
        <v>4.2359999999999998</v>
      </c>
      <c r="F16" s="84">
        <v>0</v>
      </c>
      <c r="G16" s="88"/>
      <c r="H16" s="84">
        <f>E16*F16</f>
        <v>0</v>
      </c>
      <c r="J16" s="72"/>
      <c r="K16" s="10"/>
      <c r="L16" s="56"/>
      <c r="M16" s="35"/>
      <c r="N16" s="86"/>
    </row>
    <row r="17" spans="2:14" ht="27.75" customHeight="1" x14ac:dyDescent="0.25">
      <c r="B17" s="32">
        <f t="shared" si="2"/>
        <v>10</v>
      </c>
      <c r="C17" s="26" t="s">
        <v>45</v>
      </c>
      <c r="D17" s="32" t="s">
        <v>12</v>
      </c>
      <c r="E17" s="83">
        <v>260</v>
      </c>
      <c r="F17" s="84">
        <v>0</v>
      </c>
      <c r="G17" s="26"/>
      <c r="H17" s="84">
        <f t="shared" si="0"/>
        <v>0</v>
      </c>
      <c r="J17" s="72"/>
      <c r="K17" s="10"/>
      <c r="L17" s="20"/>
      <c r="M17" s="35"/>
      <c r="N17" s="86"/>
    </row>
    <row r="18" spans="2:14" ht="27.75" customHeight="1" x14ac:dyDescent="0.25">
      <c r="B18" s="32"/>
      <c r="C18" s="26"/>
      <c r="D18" s="32"/>
      <c r="E18" s="83"/>
      <c r="F18" s="26"/>
      <c r="G18" s="26"/>
      <c r="H18" s="89"/>
      <c r="J18" s="56"/>
      <c r="K18" s="10"/>
      <c r="L18" s="20"/>
      <c r="M18" s="35"/>
      <c r="N18" s="86"/>
    </row>
    <row r="19" spans="2:14" ht="27.75" customHeight="1" x14ac:dyDescent="0.25">
      <c r="B19" s="26"/>
      <c r="C19" s="26"/>
      <c r="D19" s="32"/>
      <c r="E19" s="26"/>
      <c r="F19" s="90" t="s">
        <v>9</v>
      </c>
      <c r="G19" s="26"/>
      <c r="H19" s="91">
        <f>SUM(H8:H17)</f>
        <v>0</v>
      </c>
    </row>
    <row r="20" spans="2:14" ht="27.75" customHeight="1" x14ac:dyDescent="0.25">
      <c r="B20" s="26"/>
      <c r="C20" s="26"/>
      <c r="D20" s="32"/>
      <c r="E20" s="26"/>
      <c r="F20" s="90" t="s">
        <v>21</v>
      </c>
      <c r="G20" s="92"/>
      <c r="H20" s="93">
        <v>86</v>
      </c>
    </row>
    <row r="21" spans="2:14" ht="27.75" customHeight="1" x14ac:dyDescent="0.25">
      <c r="B21" s="26"/>
      <c r="C21" s="26"/>
      <c r="D21" s="32"/>
      <c r="E21" s="26"/>
      <c r="F21" s="90" t="s">
        <v>22</v>
      </c>
      <c r="G21" s="94"/>
      <c r="H21" s="84">
        <f>H19/H20</f>
        <v>0</v>
      </c>
    </row>
    <row r="22" spans="2:14" ht="27.75" customHeight="1" x14ac:dyDescent="0.25">
      <c r="B22" s="10"/>
      <c r="C22" s="10"/>
      <c r="D22" s="20"/>
      <c r="E22" s="10"/>
      <c r="F22" s="56"/>
      <c r="G22" s="39"/>
      <c r="H22" s="30"/>
    </row>
    <row r="23" spans="2:14" ht="15.75" customHeight="1" x14ac:dyDescent="0.25">
      <c r="B23" s="10"/>
      <c r="C23" s="95"/>
      <c r="D23" s="96"/>
      <c r="E23" s="95"/>
      <c r="F23" s="97"/>
      <c r="G23" s="95"/>
      <c r="H23" s="98"/>
    </row>
    <row r="24" spans="2:14" ht="18.75" thickBot="1" x14ac:dyDescent="0.3">
      <c r="B24" s="57" t="s">
        <v>53</v>
      </c>
      <c r="C24" s="58"/>
      <c r="D24" s="59"/>
      <c r="E24" s="60"/>
      <c r="F24" s="59"/>
      <c r="G24" s="59"/>
      <c r="H24" s="59"/>
    </row>
    <row r="25" spans="2:14" ht="16.5" thickBot="1" x14ac:dyDescent="0.3">
      <c r="B25" s="41" t="s">
        <v>1</v>
      </c>
      <c r="C25" s="41" t="s">
        <v>2</v>
      </c>
      <c r="D25" s="41" t="s">
        <v>3</v>
      </c>
      <c r="E25" s="41" t="s">
        <v>4</v>
      </c>
      <c r="F25" s="41" t="s">
        <v>5</v>
      </c>
      <c r="G25" s="41"/>
      <c r="H25" s="41" t="s">
        <v>6</v>
      </c>
    </row>
    <row r="26" spans="2:14" ht="27.75" customHeight="1" x14ac:dyDescent="0.25">
      <c r="B26" s="20">
        <v>1</v>
      </c>
      <c r="C26" s="10" t="s">
        <v>138</v>
      </c>
      <c r="D26" s="20" t="s">
        <v>11</v>
      </c>
      <c r="E26" s="35">
        <v>8917.1</v>
      </c>
      <c r="F26" s="28">
        <v>0</v>
      </c>
      <c r="G26" s="10"/>
      <c r="H26" s="28">
        <f>E26*F26</f>
        <v>0</v>
      </c>
      <c r="J26" s="72"/>
    </row>
    <row r="27" spans="2:14" ht="27.75" customHeight="1" x14ac:dyDescent="0.25">
      <c r="B27" s="20">
        <f>B26+1</f>
        <v>2</v>
      </c>
      <c r="C27" s="10" t="s">
        <v>60</v>
      </c>
      <c r="D27" s="20" t="s">
        <v>11</v>
      </c>
      <c r="E27" s="35">
        <v>10478.6</v>
      </c>
      <c r="F27" s="28">
        <v>0</v>
      </c>
      <c r="G27" s="10"/>
      <c r="H27" s="28">
        <f t="shared" ref="H27:H33" si="3">E27*F27</f>
        <v>0</v>
      </c>
      <c r="J27" s="72"/>
    </row>
    <row r="28" spans="2:14" ht="27.75" customHeight="1" x14ac:dyDescent="0.25">
      <c r="B28" s="20">
        <f t="shared" ref="B28:B33" si="4">B27+1</f>
        <v>3</v>
      </c>
      <c r="C28" s="10" t="s">
        <v>31</v>
      </c>
      <c r="D28" s="20" t="s">
        <v>11</v>
      </c>
      <c r="E28" s="35">
        <v>10478.6</v>
      </c>
      <c r="F28" s="28">
        <v>0</v>
      </c>
      <c r="G28" s="10"/>
      <c r="H28" s="28">
        <f t="shared" si="3"/>
        <v>0</v>
      </c>
      <c r="J28" s="72"/>
    </row>
    <row r="29" spans="2:14" ht="27.75" customHeight="1" x14ac:dyDescent="0.25">
      <c r="B29" s="20">
        <f t="shared" si="4"/>
        <v>4</v>
      </c>
      <c r="C29" s="10" t="s">
        <v>32</v>
      </c>
      <c r="D29" s="20" t="s">
        <v>12</v>
      </c>
      <c r="E29" s="35">
        <v>5426.5</v>
      </c>
      <c r="F29" s="28">
        <v>0</v>
      </c>
      <c r="G29" s="10"/>
      <c r="H29" s="28">
        <f t="shared" si="3"/>
        <v>0</v>
      </c>
      <c r="J29" s="72"/>
    </row>
    <row r="30" spans="2:14" ht="27.75" customHeight="1" x14ac:dyDescent="0.25">
      <c r="B30" s="20">
        <f t="shared" si="4"/>
        <v>5</v>
      </c>
      <c r="C30" s="10" t="s">
        <v>58</v>
      </c>
      <c r="D30" s="20" t="s">
        <v>11</v>
      </c>
      <c r="E30" s="35">
        <v>1297.5999999999999</v>
      </c>
      <c r="F30" s="28">
        <v>0</v>
      </c>
      <c r="G30" s="10"/>
      <c r="H30" s="28">
        <f t="shared" si="3"/>
        <v>0</v>
      </c>
      <c r="J30" s="72"/>
    </row>
    <row r="31" spans="2:14" ht="27.75" customHeight="1" x14ac:dyDescent="0.25">
      <c r="B31" s="20">
        <f t="shared" si="4"/>
        <v>6</v>
      </c>
      <c r="C31" s="10" t="s">
        <v>33</v>
      </c>
      <c r="D31" s="20" t="s">
        <v>8</v>
      </c>
      <c r="E31" s="35">
        <v>38</v>
      </c>
      <c r="F31" s="28">
        <v>0</v>
      </c>
      <c r="G31" s="10"/>
      <c r="H31" s="28">
        <f t="shared" si="3"/>
        <v>0</v>
      </c>
      <c r="J31" s="72"/>
      <c r="K31" s="99"/>
    </row>
    <row r="32" spans="2:14" ht="27.75" customHeight="1" x14ac:dyDescent="0.25">
      <c r="B32" s="20">
        <f t="shared" si="4"/>
        <v>7</v>
      </c>
      <c r="C32" s="10" t="s">
        <v>34</v>
      </c>
      <c r="D32" s="20" t="s">
        <v>8</v>
      </c>
      <c r="E32" s="35">
        <v>2</v>
      </c>
      <c r="F32" s="28">
        <v>0</v>
      </c>
      <c r="G32" s="10"/>
      <c r="H32" s="28">
        <f t="shared" si="3"/>
        <v>0</v>
      </c>
      <c r="J32" s="72"/>
    </row>
    <row r="33" spans="2:10" ht="27.75" customHeight="1" x14ac:dyDescent="0.25">
      <c r="B33" s="20">
        <f t="shared" si="4"/>
        <v>8</v>
      </c>
      <c r="C33" s="10" t="s">
        <v>47</v>
      </c>
      <c r="D33" s="20" t="s">
        <v>43</v>
      </c>
      <c r="E33" s="35">
        <v>1</v>
      </c>
      <c r="F33" s="28">
        <v>0</v>
      </c>
      <c r="G33" s="10"/>
      <c r="H33" s="28">
        <f t="shared" si="3"/>
        <v>0</v>
      </c>
      <c r="J33" s="72"/>
    </row>
    <row r="34" spans="2:10" ht="27.75" customHeight="1" x14ac:dyDescent="0.25">
      <c r="B34" s="20">
        <f>B33+1</f>
        <v>9</v>
      </c>
      <c r="C34" s="10" t="s">
        <v>56</v>
      </c>
      <c r="D34" s="20" t="s">
        <v>11</v>
      </c>
      <c r="E34" s="35">
        <v>3213.6566666666668</v>
      </c>
      <c r="F34" s="28">
        <v>0</v>
      </c>
      <c r="G34" s="10"/>
      <c r="H34" s="28">
        <f>E34*F34</f>
        <v>0</v>
      </c>
      <c r="J34" s="72"/>
    </row>
    <row r="35" spans="2:10" ht="27.75" customHeight="1" x14ac:dyDescent="0.25"/>
    <row r="36" spans="2:10" ht="27.75" customHeight="1" x14ac:dyDescent="0.25">
      <c r="B36" s="20"/>
      <c r="C36" s="10"/>
      <c r="D36" s="20"/>
      <c r="E36" s="35"/>
      <c r="F36" s="10"/>
      <c r="G36" s="10"/>
      <c r="H36" s="10"/>
    </row>
    <row r="37" spans="2:10" ht="27.75" customHeight="1" x14ac:dyDescent="0.25">
      <c r="B37" s="10"/>
      <c r="C37" s="10"/>
      <c r="D37" s="20"/>
      <c r="E37" s="10"/>
      <c r="F37" s="56" t="s">
        <v>9</v>
      </c>
      <c r="G37" s="10"/>
      <c r="H37" s="43">
        <f>SUM(H26:H34)</f>
        <v>0</v>
      </c>
    </row>
    <row r="38" spans="2:10" ht="27.75" customHeight="1" x14ac:dyDescent="0.25">
      <c r="B38" s="10"/>
      <c r="C38" s="10"/>
      <c r="D38" s="20"/>
      <c r="E38" s="10"/>
      <c r="F38" s="56" t="s">
        <v>21</v>
      </c>
      <c r="G38" s="64"/>
      <c r="H38" s="100">
        <v>86</v>
      </c>
    </row>
    <row r="39" spans="2:10" ht="27.75" customHeight="1" x14ac:dyDescent="0.25">
      <c r="B39" s="10"/>
      <c r="C39" s="10"/>
      <c r="D39" s="20"/>
      <c r="E39" s="10"/>
      <c r="F39" s="56" t="s">
        <v>22</v>
      </c>
      <c r="G39" s="39"/>
      <c r="H39" s="28">
        <f>H37/H38</f>
        <v>0</v>
      </c>
    </row>
    <row r="40" spans="2:10" ht="27.75" customHeight="1" x14ac:dyDescent="0.25">
      <c r="B40" s="10"/>
      <c r="C40" s="10"/>
      <c r="D40" s="20"/>
      <c r="E40" s="10"/>
      <c r="F40" s="56"/>
      <c r="G40" s="39"/>
      <c r="H40" s="30"/>
    </row>
    <row r="41" spans="2:10" ht="15.75" customHeight="1" x14ac:dyDescent="0.25">
      <c r="B41" s="10"/>
      <c r="C41" s="10"/>
      <c r="D41" s="20"/>
      <c r="E41" s="10"/>
      <c r="F41" s="56"/>
      <c r="G41" s="39"/>
      <c r="H41" s="30"/>
    </row>
    <row r="42" spans="2:10" ht="18.75" thickBot="1" x14ac:dyDescent="0.3">
      <c r="B42" s="57" t="s">
        <v>161</v>
      </c>
      <c r="C42" s="58"/>
      <c r="D42" s="59"/>
      <c r="E42" s="60"/>
      <c r="F42" s="59"/>
      <c r="G42" s="59"/>
      <c r="H42" s="59"/>
    </row>
    <row r="43" spans="2:10" ht="16.5" thickBot="1" x14ac:dyDescent="0.3">
      <c r="B43" s="41" t="s">
        <v>1</v>
      </c>
      <c r="C43" s="42" t="s">
        <v>2</v>
      </c>
      <c r="D43" s="41" t="s">
        <v>3</v>
      </c>
      <c r="E43" s="41" t="s">
        <v>4</v>
      </c>
      <c r="F43" s="41" t="s">
        <v>5</v>
      </c>
      <c r="G43" s="41"/>
      <c r="H43" s="41" t="s">
        <v>6</v>
      </c>
    </row>
    <row r="44" spans="2:10" ht="27.75" customHeight="1" x14ac:dyDescent="0.25">
      <c r="B44" s="20">
        <v>1</v>
      </c>
      <c r="C44" s="27" t="s">
        <v>113</v>
      </c>
      <c r="D44" s="20" t="s">
        <v>12</v>
      </c>
      <c r="E44" s="35">
        <v>360</v>
      </c>
      <c r="F44" s="28">
        <v>0</v>
      </c>
      <c r="G44" s="29"/>
      <c r="H44" s="28">
        <f>E44*F44</f>
        <v>0</v>
      </c>
      <c r="J44" s="72"/>
    </row>
    <row r="45" spans="2:10" ht="27.75" customHeight="1" x14ac:dyDescent="0.25">
      <c r="B45" s="20">
        <f>B44+1</f>
        <v>2</v>
      </c>
      <c r="C45" s="27" t="s">
        <v>131</v>
      </c>
      <c r="D45" s="20" t="s">
        <v>12</v>
      </c>
      <c r="E45" s="35">
        <v>75</v>
      </c>
      <c r="F45" s="28">
        <v>0</v>
      </c>
      <c r="G45" s="29"/>
      <c r="H45" s="28">
        <f t="shared" ref="H45:H62" si="5">E45*F45</f>
        <v>0</v>
      </c>
      <c r="J45" s="72"/>
    </row>
    <row r="46" spans="2:10" ht="27.75" customHeight="1" x14ac:dyDescent="0.25">
      <c r="B46" s="20">
        <f t="shared" ref="B46:B57" si="6">B45+1</f>
        <v>3</v>
      </c>
      <c r="C46" s="27" t="s">
        <v>126</v>
      </c>
      <c r="D46" s="20" t="s">
        <v>12</v>
      </c>
      <c r="E46" s="35">
        <v>24</v>
      </c>
      <c r="F46" s="28">
        <v>0</v>
      </c>
      <c r="G46" s="29"/>
      <c r="H46" s="28">
        <f t="shared" si="5"/>
        <v>0</v>
      </c>
      <c r="J46" s="72"/>
    </row>
    <row r="47" spans="2:10" ht="27.75" customHeight="1" x14ac:dyDescent="0.25">
      <c r="B47" s="20">
        <f t="shared" si="6"/>
        <v>4</v>
      </c>
      <c r="C47" s="27" t="s">
        <v>118</v>
      </c>
      <c r="D47" s="20" t="s">
        <v>12</v>
      </c>
      <c r="E47" s="35">
        <v>506</v>
      </c>
      <c r="F47" s="28">
        <v>0</v>
      </c>
      <c r="G47" s="29"/>
      <c r="H47" s="28">
        <f t="shared" si="5"/>
        <v>0</v>
      </c>
      <c r="J47" s="72"/>
    </row>
    <row r="48" spans="2:10" ht="27.75" customHeight="1" x14ac:dyDescent="0.25">
      <c r="B48" s="136">
        <f t="shared" si="6"/>
        <v>5</v>
      </c>
      <c r="C48" s="27" t="s">
        <v>195</v>
      </c>
      <c r="D48" s="20" t="s">
        <v>12</v>
      </c>
      <c r="E48" s="35">
        <f>28+23</f>
        <v>51</v>
      </c>
      <c r="F48" s="28">
        <v>0</v>
      </c>
      <c r="G48" s="29"/>
      <c r="H48" s="28">
        <f t="shared" si="5"/>
        <v>0</v>
      </c>
      <c r="J48" s="72"/>
    </row>
    <row r="49" spans="2:12" ht="27.75" customHeight="1" x14ac:dyDescent="0.25">
      <c r="B49" s="20">
        <f t="shared" si="6"/>
        <v>6</v>
      </c>
      <c r="C49" s="27" t="s">
        <v>127</v>
      </c>
      <c r="D49" s="20" t="s">
        <v>12</v>
      </c>
      <c r="E49" s="35">
        <v>141</v>
      </c>
      <c r="F49" s="28">
        <v>0</v>
      </c>
      <c r="G49" s="29"/>
      <c r="H49" s="28">
        <f t="shared" si="5"/>
        <v>0</v>
      </c>
      <c r="J49" s="72"/>
    </row>
    <row r="50" spans="2:12" ht="27.75" customHeight="1" x14ac:dyDescent="0.25">
      <c r="B50" s="20">
        <f t="shared" si="6"/>
        <v>7</v>
      </c>
      <c r="C50" s="27" t="s">
        <v>135</v>
      </c>
      <c r="D50" s="20" t="s">
        <v>8</v>
      </c>
      <c r="E50" s="35">
        <v>2</v>
      </c>
      <c r="F50" s="28">
        <v>0</v>
      </c>
      <c r="G50" s="29"/>
      <c r="H50" s="28">
        <f t="shared" si="5"/>
        <v>0</v>
      </c>
      <c r="J50" s="72"/>
      <c r="L50" s="55"/>
    </row>
    <row r="51" spans="2:12" ht="27.75" customHeight="1" x14ac:dyDescent="0.25">
      <c r="B51" s="20">
        <f t="shared" si="6"/>
        <v>8</v>
      </c>
      <c r="C51" s="27" t="s">
        <v>130</v>
      </c>
      <c r="D51" s="20" t="s">
        <v>8</v>
      </c>
      <c r="E51" s="35">
        <v>2</v>
      </c>
      <c r="F51" s="28">
        <v>0</v>
      </c>
      <c r="G51" s="29"/>
      <c r="H51" s="28">
        <f t="shared" si="5"/>
        <v>0</v>
      </c>
      <c r="J51" s="72"/>
      <c r="L51" s="55"/>
    </row>
    <row r="52" spans="2:12" ht="27.75" customHeight="1" x14ac:dyDescent="0.25">
      <c r="B52" s="20">
        <f t="shared" si="6"/>
        <v>9</v>
      </c>
      <c r="C52" s="27" t="s">
        <v>136</v>
      </c>
      <c r="D52" s="20" t="s">
        <v>8</v>
      </c>
      <c r="E52" s="35">
        <v>1</v>
      </c>
      <c r="F52" s="28">
        <v>0</v>
      </c>
      <c r="G52" s="29"/>
      <c r="H52" s="28">
        <f t="shared" si="5"/>
        <v>0</v>
      </c>
      <c r="J52" s="72"/>
      <c r="L52" s="55"/>
    </row>
    <row r="53" spans="2:12" ht="27.75" customHeight="1" x14ac:dyDescent="0.25">
      <c r="B53" s="136">
        <f t="shared" si="6"/>
        <v>10</v>
      </c>
      <c r="C53" s="27" t="s">
        <v>194</v>
      </c>
      <c r="D53" s="20" t="s">
        <v>8</v>
      </c>
      <c r="E53" s="35">
        <v>2</v>
      </c>
      <c r="F53" s="28">
        <v>0</v>
      </c>
      <c r="G53" s="29"/>
      <c r="H53" s="28">
        <f t="shared" si="5"/>
        <v>0</v>
      </c>
      <c r="J53" s="72"/>
      <c r="L53" s="55"/>
    </row>
    <row r="54" spans="2:12" ht="27.75" customHeight="1" x14ac:dyDescent="0.25">
      <c r="B54" s="20">
        <f t="shared" si="6"/>
        <v>11</v>
      </c>
      <c r="C54" s="27" t="s">
        <v>128</v>
      </c>
      <c r="D54" s="20" t="s">
        <v>8</v>
      </c>
      <c r="E54" s="35">
        <v>2</v>
      </c>
      <c r="F54" s="28">
        <v>0</v>
      </c>
      <c r="G54" s="29"/>
      <c r="H54" s="28">
        <f t="shared" si="5"/>
        <v>0</v>
      </c>
      <c r="J54" s="72"/>
      <c r="L54" s="55"/>
    </row>
    <row r="55" spans="2:12" ht="27.75" customHeight="1" x14ac:dyDescent="0.25">
      <c r="B55" s="20">
        <f t="shared" si="6"/>
        <v>12</v>
      </c>
      <c r="C55" s="27" t="s">
        <v>149</v>
      </c>
      <c r="D55" s="20" t="s">
        <v>11</v>
      </c>
      <c r="E55" s="35">
        <v>74.666666666666671</v>
      </c>
      <c r="F55" s="28">
        <v>0</v>
      </c>
      <c r="G55" s="29"/>
      <c r="H55" s="28">
        <f t="shared" si="5"/>
        <v>0</v>
      </c>
      <c r="J55" s="72"/>
      <c r="L55" s="55"/>
    </row>
    <row r="56" spans="2:12" ht="27.75" customHeight="1" x14ac:dyDescent="0.25">
      <c r="B56" s="20">
        <f t="shared" si="6"/>
        <v>13</v>
      </c>
      <c r="C56" s="27" t="s">
        <v>137</v>
      </c>
      <c r="D56" s="20" t="s">
        <v>8</v>
      </c>
      <c r="E56" s="35">
        <v>1</v>
      </c>
      <c r="F56" s="28">
        <v>0</v>
      </c>
      <c r="G56" s="29"/>
      <c r="H56" s="28">
        <f t="shared" si="5"/>
        <v>0</v>
      </c>
      <c r="J56" s="72"/>
    </row>
    <row r="57" spans="2:12" ht="27.75" customHeight="1" x14ac:dyDescent="0.25">
      <c r="B57" s="20">
        <f t="shared" si="6"/>
        <v>14</v>
      </c>
      <c r="C57" s="27" t="s">
        <v>114</v>
      </c>
      <c r="D57" s="20" t="s">
        <v>8</v>
      </c>
      <c r="E57" s="35">
        <v>2</v>
      </c>
      <c r="F57" s="28">
        <v>0</v>
      </c>
      <c r="G57" s="29"/>
      <c r="H57" s="28">
        <f t="shared" si="5"/>
        <v>0</v>
      </c>
      <c r="J57" s="72"/>
    </row>
    <row r="58" spans="2:12" ht="27.75" customHeight="1" x14ac:dyDescent="0.25">
      <c r="B58" s="20">
        <f>B56+1</f>
        <v>14</v>
      </c>
      <c r="C58" s="26" t="s">
        <v>139</v>
      </c>
      <c r="D58" s="20" t="s">
        <v>8</v>
      </c>
      <c r="E58" s="35">
        <v>1</v>
      </c>
      <c r="F58" s="28">
        <v>0</v>
      </c>
      <c r="G58" s="29"/>
      <c r="H58" s="28">
        <f t="shared" si="5"/>
        <v>0</v>
      </c>
    </row>
    <row r="59" spans="2:12" ht="27.75" customHeight="1" x14ac:dyDescent="0.25">
      <c r="B59" s="20">
        <f t="shared" ref="B59:B66" si="7">B58+1</f>
        <v>15</v>
      </c>
      <c r="C59" s="26" t="s">
        <v>63</v>
      </c>
      <c r="D59" s="20" t="s">
        <v>12</v>
      </c>
      <c r="E59" s="35">
        <v>23.5</v>
      </c>
      <c r="F59" s="28">
        <v>0</v>
      </c>
      <c r="G59" s="29"/>
      <c r="H59" s="28">
        <f t="shared" si="5"/>
        <v>0</v>
      </c>
      <c r="J59" s="72"/>
    </row>
    <row r="60" spans="2:12" ht="34.5" customHeight="1" x14ac:dyDescent="0.25">
      <c r="B60" s="20">
        <f t="shared" si="7"/>
        <v>16</v>
      </c>
      <c r="C60" s="27" t="s">
        <v>140</v>
      </c>
      <c r="D60" s="20" t="s">
        <v>43</v>
      </c>
      <c r="E60" s="35">
        <v>1</v>
      </c>
      <c r="F60" s="28">
        <v>0</v>
      </c>
      <c r="G60" s="29"/>
      <c r="H60" s="28">
        <f t="shared" si="5"/>
        <v>0</v>
      </c>
      <c r="J60" s="45"/>
    </row>
    <row r="61" spans="2:12" ht="27.75" customHeight="1" x14ac:dyDescent="0.25">
      <c r="B61" s="20">
        <f t="shared" si="7"/>
        <v>17</v>
      </c>
      <c r="C61" s="26" t="s">
        <v>115</v>
      </c>
      <c r="D61" s="20" t="s">
        <v>12</v>
      </c>
      <c r="E61" s="35">
        <v>1039</v>
      </c>
      <c r="F61" s="28">
        <v>0</v>
      </c>
      <c r="G61" s="29"/>
      <c r="H61" s="28">
        <f t="shared" si="5"/>
        <v>0</v>
      </c>
      <c r="J61" s="72"/>
    </row>
    <row r="62" spans="2:12" ht="27.75" customHeight="1" x14ac:dyDescent="0.25">
      <c r="B62" s="20">
        <f t="shared" si="7"/>
        <v>18</v>
      </c>
      <c r="C62" s="26" t="s">
        <v>116</v>
      </c>
      <c r="D62" s="20" t="s">
        <v>12</v>
      </c>
      <c r="E62" s="35">
        <v>180</v>
      </c>
      <c r="F62" s="28">
        <v>0</v>
      </c>
      <c r="G62" s="29"/>
      <c r="H62" s="28">
        <f t="shared" si="5"/>
        <v>0</v>
      </c>
      <c r="J62" s="72"/>
    </row>
    <row r="63" spans="2:12" ht="27.75" customHeight="1" x14ac:dyDescent="0.25">
      <c r="B63" s="20">
        <f t="shared" si="7"/>
        <v>19</v>
      </c>
      <c r="C63" s="26" t="s">
        <v>55</v>
      </c>
      <c r="D63" s="20" t="s">
        <v>11</v>
      </c>
      <c r="E63" s="35">
        <v>117.66666666666666</v>
      </c>
      <c r="F63" s="28">
        <v>0</v>
      </c>
      <c r="G63" s="29"/>
      <c r="H63" s="28">
        <f t="shared" ref="H63:H66" si="8">E63*F63</f>
        <v>0</v>
      </c>
      <c r="J63" s="72"/>
    </row>
    <row r="64" spans="2:12" ht="27.75" customHeight="1" x14ac:dyDescent="0.25">
      <c r="B64" s="20">
        <f t="shared" si="7"/>
        <v>20</v>
      </c>
      <c r="C64" s="26" t="s">
        <v>141</v>
      </c>
      <c r="D64" s="20" t="s">
        <v>11</v>
      </c>
      <c r="E64" s="35">
        <v>16</v>
      </c>
      <c r="F64" s="28">
        <v>0</v>
      </c>
      <c r="G64" s="29"/>
      <c r="H64" s="28">
        <f t="shared" ref="H64" si="9">E64*F64</f>
        <v>0</v>
      </c>
      <c r="J64" s="72"/>
    </row>
    <row r="65" spans="2:10" ht="27.75" customHeight="1" x14ac:dyDescent="0.25">
      <c r="B65" s="20">
        <f t="shared" si="7"/>
        <v>21</v>
      </c>
      <c r="C65" s="26" t="s">
        <v>129</v>
      </c>
      <c r="D65" s="20" t="s">
        <v>8</v>
      </c>
      <c r="E65" s="35">
        <v>1</v>
      </c>
      <c r="F65" s="28">
        <v>0</v>
      </c>
      <c r="G65" s="29"/>
      <c r="H65" s="28">
        <f t="shared" si="8"/>
        <v>0</v>
      </c>
      <c r="J65" s="72"/>
    </row>
    <row r="66" spans="2:10" ht="27.75" customHeight="1" x14ac:dyDescent="0.25">
      <c r="B66" s="20">
        <f t="shared" si="7"/>
        <v>22</v>
      </c>
      <c r="C66" s="26" t="s">
        <v>117</v>
      </c>
      <c r="D66" s="20" t="s">
        <v>8</v>
      </c>
      <c r="E66" s="35">
        <v>3</v>
      </c>
      <c r="F66" s="28">
        <v>0</v>
      </c>
      <c r="G66" s="29"/>
      <c r="H66" s="28">
        <f t="shared" si="8"/>
        <v>0</v>
      </c>
      <c r="J66" s="72"/>
    </row>
    <row r="67" spans="2:10" ht="27.75" customHeight="1" x14ac:dyDescent="0.25">
      <c r="B67" s="20"/>
      <c r="C67" s="10"/>
      <c r="D67" s="20"/>
      <c r="E67" s="20"/>
      <c r="F67" s="30"/>
      <c r="G67" s="29"/>
      <c r="H67" s="30"/>
    </row>
    <row r="68" spans="2:10" ht="27.75" customHeight="1" x14ac:dyDescent="0.25">
      <c r="B68" s="10"/>
      <c r="C68" s="10"/>
      <c r="D68" s="20"/>
      <c r="E68" s="10"/>
      <c r="F68" s="56" t="s">
        <v>9</v>
      </c>
      <c r="G68" s="10"/>
      <c r="H68" s="43">
        <f>SUM(H44:H66)</f>
        <v>0</v>
      </c>
    </row>
    <row r="69" spans="2:10" ht="27.75" customHeight="1" x14ac:dyDescent="0.25">
      <c r="B69" s="10"/>
      <c r="C69" s="10"/>
      <c r="D69" s="20"/>
      <c r="E69" s="10"/>
      <c r="F69" s="56" t="s">
        <v>21</v>
      </c>
      <c r="G69" s="64"/>
      <c r="H69" s="100">
        <v>86</v>
      </c>
    </row>
    <row r="70" spans="2:10" ht="27.75" customHeight="1" x14ac:dyDescent="0.25">
      <c r="B70" s="10"/>
      <c r="C70" s="10"/>
      <c r="D70" s="20"/>
      <c r="E70" s="10"/>
      <c r="F70" s="56" t="s">
        <v>22</v>
      </c>
      <c r="G70" s="39"/>
      <c r="H70" s="28">
        <f>H68/H69</f>
        <v>0</v>
      </c>
    </row>
    <row r="71" spans="2:10" ht="27.75" customHeight="1" x14ac:dyDescent="0.25">
      <c r="B71" s="10"/>
      <c r="C71" s="10"/>
      <c r="D71" s="20"/>
      <c r="E71" s="10"/>
      <c r="F71" s="56"/>
      <c r="G71" s="39"/>
      <c r="H71" s="30"/>
    </row>
    <row r="72" spans="2:10" ht="15.75" customHeight="1" x14ac:dyDescent="0.25">
      <c r="B72" s="10"/>
      <c r="C72" s="10"/>
      <c r="D72" s="20"/>
      <c r="E72" s="10"/>
      <c r="F72" s="56"/>
      <c r="G72" s="10"/>
      <c r="H72" s="30"/>
    </row>
    <row r="73" spans="2:10" ht="18.75" thickBot="1" x14ac:dyDescent="0.3">
      <c r="B73" s="57" t="s">
        <v>189</v>
      </c>
      <c r="C73" s="58"/>
      <c r="D73" s="59"/>
      <c r="E73" s="60"/>
      <c r="F73" s="59"/>
      <c r="G73" s="59"/>
      <c r="H73" s="59"/>
    </row>
    <row r="74" spans="2:10" ht="16.5" thickBot="1" x14ac:dyDescent="0.3">
      <c r="B74" s="41" t="s">
        <v>1</v>
      </c>
      <c r="C74" s="42" t="s">
        <v>2</v>
      </c>
      <c r="D74" s="41" t="s">
        <v>3</v>
      </c>
      <c r="E74" s="41" t="s">
        <v>4</v>
      </c>
      <c r="F74" s="41" t="s">
        <v>5</v>
      </c>
      <c r="G74" s="41"/>
      <c r="H74" s="41" t="s">
        <v>6</v>
      </c>
    </row>
    <row r="75" spans="2:10" ht="27.75" customHeight="1" x14ac:dyDescent="0.25">
      <c r="B75" s="20">
        <v>1</v>
      </c>
      <c r="C75" s="10" t="s">
        <v>165</v>
      </c>
      <c r="D75" s="20" t="s">
        <v>12</v>
      </c>
      <c r="E75" s="35">
        <v>391.63</v>
      </c>
      <c r="F75" s="28">
        <v>0</v>
      </c>
      <c r="G75" s="10"/>
      <c r="H75" s="28">
        <f>E75*F75</f>
        <v>0</v>
      </c>
      <c r="J75" s="72"/>
    </row>
    <row r="76" spans="2:10" ht="27.75" customHeight="1" x14ac:dyDescent="0.25">
      <c r="B76" s="20">
        <f>B75+1</f>
        <v>2</v>
      </c>
      <c r="C76" s="10" t="s">
        <v>166</v>
      </c>
      <c r="D76" s="20" t="s">
        <v>12</v>
      </c>
      <c r="E76" s="35">
        <v>782.76</v>
      </c>
      <c r="F76" s="28">
        <v>0</v>
      </c>
      <c r="G76" s="10"/>
      <c r="H76" s="28">
        <f>E76*F76</f>
        <v>0</v>
      </c>
      <c r="J76" s="45"/>
    </row>
    <row r="77" spans="2:10" ht="27.75" customHeight="1" x14ac:dyDescent="0.25">
      <c r="B77" s="20">
        <f t="shared" ref="B77:B84" si="10">B76+1</f>
        <v>3</v>
      </c>
      <c r="C77" s="10" t="s">
        <v>167</v>
      </c>
      <c r="D77" s="20" t="s">
        <v>12</v>
      </c>
      <c r="E77" s="35">
        <v>283.38</v>
      </c>
      <c r="F77" s="28">
        <v>0</v>
      </c>
      <c r="G77" s="10"/>
      <c r="H77" s="28">
        <f t="shared" ref="H77:H83" si="11">E77*F77</f>
        <v>0</v>
      </c>
      <c r="J77" s="45"/>
    </row>
    <row r="78" spans="2:10" ht="27.75" customHeight="1" x14ac:dyDescent="0.25">
      <c r="B78" s="20">
        <f t="shared" si="10"/>
        <v>4</v>
      </c>
      <c r="C78" s="10" t="s">
        <v>83</v>
      </c>
      <c r="D78" s="20" t="s">
        <v>12</v>
      </c>
      <c r="E78" s="35">
        <v>312.26</v>
      </c>
      <c r="F78" s="28">
        <v>0</v>
      </c>
      <c r="G78" s="10"/>
      <c r="H78" s="28">
        <f t="shared" si="11"/>
        <v>0</v>
      </c>
      <c r="J78" s="45"/>
    </row>
    <row r="79" spans="2:10" ht="27.75" customHeight="1" x14ac:dyDescent="0.25">
      <c r="B79" s="20">
        <f t="shared" si="10"/>
        <v>5</v>
      </c>
      <c r="C79" s="10" t="s">
        <v>84</v>
      </c>
      <c r="D79" s="20" t="s">
        <v>12</v>
      </c>
      <c r="E79" s="35">
        <v>160</v>
      </c>
      <c r="F79" s="28">
        <v>0</v>
      </c>
      <c r="G79" s="10"/>
      <c r="H79" s="28">
        <f t="shared" si="11"/>
        <v>0</v>
      </c>
      <c r="J79" s="45"/>
    </row>
    <row r="80" spans="2:10" ht="27.75" customHeight="1" x14ac:dyDescent="0.25">
      <c r="B80" s="20">
        <f t="shared" si="10"/>
        <v>6</v>
      </c>
      <c r="C80" s="10" t="s">
        <v>85</v>
      </c>
      <c r="D80" s="20" t="s">
        <v>12</v>
      </c>
      <c r="E80" s="35">
        <v>142.25</v>
      </c>
      <c r="F80" s="28">
        <v>0</v>
      </c>
      <c r="G80" s="10"/>
      <c r="H80" s="28">
        <f t="shared" si="11"/>
        <v>0</v>
      </c>
      <c r="J80" s="45"/>
    </row>
    <row r="81" spans="2:10" ht="27.75" customHeight="1" x14ac:dyDescent="0.25">
      <c r="B81" s="20">
        <f t="shared" si="10"/>
        <v>7</v>
      </c>
      <c r="C81" s="10" t="s">
        <v>86</v>
      </c>
      <c r="D81" s="20" t="s">
        <v>12</v>
      </c>
      <c r="E81" s="35">
        <v>275.11</v>
      </c>
      <c r="F81" s="28">
        <v>0</v>
      </c>
      <c r="G81" s="10"/>
      <c r="H81" s="28">
        <f t="shared" si="11"/>
        <v>0</v>
      </c>
      <c r="J81" s="45"/>
    </row>
    <row r="82" spans="2:10" ht="27.75" customHeight="1" x14ac:dyDescent="0.25">
      <c r="B82" s="20">
        <f t="shared" si="10"/>
        <v>8</v>
      </c>
      <c r="C82" s="10" t="s">
        <v>168</v>
      </c>
      <c r="D82" s="20" t="s">
        <v>12</v>
      </c>
      <c r="E82" s="35">
        <v>169.87</v>
      </c>
      <c r="F82" s="28">
        <v>0</v>
      </c>
      <c r="G82" s="10"/>
      <c r="H82" s="28">
        <f t="shared" si="11"/>
        <v>0</v>
      </c>
      <c r="J82" s="45"/>
    </row>
    <row r="83" spans="2:10" ht="27.75" customHeight="1" x14ac:dyDescent="0.25">
      <c r="B83" s="20">
        <f t="shared" si="10"/>
        <v>9</v>
      </c>
      <c r="C83" s="10" t="s">
        <v>169</v>
      </c>
      <c r="D83" s="20" t="s">
        <v>12</v>
      </c>
      <c r="E83" s="35">
        <v>304.8</v>
      </c>
      <c r="F83" s="28">
        <v>0</v>
      </c>
      <c r="G83" s="10"/>
      <c r="H83" s="28">
        <f t="shared" si="11"/>
        <v>0</v>
      </c>
      <c r="J83" s="45"/>
    </row>
    <row r="84" spans="2:10" ht="27.75" customHeight="1" x14ac:dyDescent="0.25">
      <c r="B84" s="20">
        <f t="shared" si="10"/>
        <v>10</v>
      </c>
      <c r="C84" s="10" t="s">
        <v>36</v>
      </c>
      <c r="D84" s="20" t="s">
        <v>8</v>
      </c>
      <c r="E84" s="35">
        <v>11</v>
      </c>
      <c r="F84" s="28">
        <v>0</v>
      </c>
      <c r="G84" s="10"/>
      <c r="H84" s="28">
        <f t="shared" ref="H84:H89" si="12">E84*F84</f>
        <v>0</v>
      </c>
      <c r="J84" s="72"/>
    </row>
    <row r="85" spans="2:10" ht="27.75" customHeight="1" x14ac:dyDescent="0.25">
      <c r="B85" s="20">
        <f t="shared" ref="B85:B91" si="13">B84+1</f>
        <v>11</v>
      </c>
      <c r="C85" s="10" t="s">
        <v>49</v>
      </c>
      <c r="D85" s="20" t="s">
        <v>50</v>
      </c>
      <c r="E85" s="35">
        <v>235.10000000000005</v>
      </c>
      <c r="F85" s="28">
        <v>0</v>
      </c>
      <c r="G85" s="10"/>
      <c r="H85" s="28">
        <f t="shared" si="12"/>
        <v>0</v>
      </c>
      <c r="J85" s="72"/>
    </row>
    <row r="86" spans="2:10" ht="27.75" customHeight="1" x14ac:dyDescent="0.25">
      <c r="B86" s="20">
        <f t="shared" si="13"/>
        <v>12</v>
      </c>
      <c r="C86" s="10" t="s">
        <v>37</v>
      </c>
      <c r="D86" s="20" t="s">
        <v>12</v>
      </c>
      <c r="E86" s="35">
        <v>2822.06</v>
      </c>
      <c r="F86" s="28">
        <v>0</v>
      </c>
      <c r="G86" s="10"/>
      <c r="H86" s="28">
        <f t="shared" si="12"/>
        <v>0</v>
      </c>
      <c r="J86" s="72"/>
    </row>
    <row r="87" spans="2:10" ht="27.75" customHeight="1" x14ac:dyDescent="0.25">
      <c r="B87" s="20">
        <f t="shared" si="13"/>
        <v>13</v>
      </c>
      <c r="C87" s="10" t="s">
        <v>38</v>
      </c>
      <c r="D87" s="20" t="s">
        <v>12</v>
      </c>
      <c r="E87" s="35">
        <v>2822.06</v>
      </c>
      <c r="F87" s="28">
        <v>0</v>
      </c>
      <c r="G87" s="10"/>
      <c r="H87" s="28">
        <f t="shared" si="12"/>
        <v>0</v>
      </c>
      <c r="J87" s="72"/>
    </row>
    <row r="88" spans="2:10" ht="27.75" customHeight="1" x14ac:dyDescent="0.25">
      <c r="B88" s="20">
        <f t="shared" si="13"/>
        <v>14</v>
      </c>
      <c r="C88" s="10" t="s">
        <v>39</v>
      </c>
      <c r="D88" s="20" t="s">
        <v>8</v>
      </c>
      <c r="E88" s="35">
        <v>86</v>
      </c>
      <c r="F88" s="28">
        <v>0</v>
      </c>
      <c r="G88" s="10"/>
      <c r="H88" s="28">
        <f t="shared" si="12"/>
        <v>0</v>
      </c>
      <c r="J88" s="72"/>
    </row>
    <row r="89" spans="2:10" ht="27.75" customHeight="1" x14ac:dyDescent="0.25">
      <c r="B89" s="20">
        <f t="shared" si="13"/>
        <v>15</v>
      </c>
      <c r="C89" s="10" t="s">
        <v>23</v>
      </c>
      <c r="D89" s="20" t="s">
        <v>8</v>
      </c>
      <c r="E89" s="35">
        <v>1</v>
      </c>
      <c r="F89" s="28">
        <v>0</v>
      </c>
      <c r="G89" s="10"/>
      <c r="H89" s="28">
        <f t="shared" si="12"/>
        <v>0</v>
      </c>
    </row>
    <row r="90" spans="2:10" ht="27.75" customHeight="1" x14ac:dyDescent="0.25">
      <c r="B90" s="20">
        <f t="shared" si="13"/>
        <v>16</v>
      </c>
      <c r="C90" s="10" t="s">
        <v>40</v>
      </c>
      <c r="D90" s="20" t="s">
        <v>8</v>
      </c>
      <c r="E90" s="35">
        <v>3</v>
      </c>
      <c r="F90" s="28">
        <v>0</v>
      </c>
      <c r="G90" s="10"/>
      <c r="H90" s="28">
        <f>E90*F90</f>
        <v>0</v>
      </c>
      <c r="J90" s="45"/>
    </row>
    <row r="91" spans="2:10" ht="27.75" customHeight="1" x14ac:dyDescent="0.25">
      <c r="B91" s="20">
        <f t="shared" si="13"/>
        <v>17</v>
      </c>
      <c r="C91" s="10" t="s">
        <v>57</v>
      </c>
      <c r="D91" s="20" t="s">
        <v>43</v>
      </c>
      <c r="E91" s="35">
        <v>1</v>
      </c>
      <c r="F91" s="28">
        <v>0</v>
      </c>
      <c r="G91" s="10"/>
      <c r="H91" s="28">
        <f>E91*F91</f>
        <v>0</v>
      </c>
      <c r="J91" s="72"/>
    </row>
    <row r="92" spans="2:10" ht="27.75" customHeight="1" x14ac:dyDescent="0.25">
      <c r="B92" s="20"/>
      <c r="C92" s="10"/>
      <c r="D92" s="20"/>
      <c r="E92" s="35"/>
      <c r="F92" s="10"/>
      <c r="G92" s="10"/>
      <c r="H92" s="10"/>
    </row>
    <row r="93" spans="2:10" ht="27.75" customHeight="1" x14ac:dyDescent="0.25">
      <c r="B93" s="20"/>
      <c r="C93" s="10"/>
      <c r="D93" s="20"/>
      <c r="E93" s="35"/>
      <c r="F93" s="56" t="s">
        <v>9</v>
      </c>
      <c r="G93" s="10"/>
      <c r="H93" s="43">
        <f>SUM(H75:H91)</f>
        <v>0</v>
      </c>
    </row>
    <row r="94" spans="2:10" ht="27.75" customHeight="1" x14ac:dyDescent="0.25">
      <c r="B94" s="10"/>
      <c r="C94" s="10"/>
      <c r="D94" s="20"/>
      <c r="E94" s="10"/>
      <c r="F94" s="56" t="s">
        <v>21</v>
      </c>
      <c r="G94" s="64"/>
      <c r="H94" s="100">
        <v>86</v>
      </c>
    </row>
    <row r="95" spans="2:10" ht="27.75" customHeight="1" x14ac:dyDescent="0.25">
      <c r="B95" s="10"/>
      <c r="C95" s="10"/>
      <c r="D95" s="20"/>
      <c r="E95" s="10"/>
      <c r="F95" s="56" t="s">
        <v>22</v>
      </c>
      <c r="G95" s="39"/>
      <c r="H95" s="28">
        <f>H93/H94</f>
        <v>0</v>
      </c>
    </row>
    <row r="96" spans="2:10" ht="27.75" customHeight="1" x14ac:dyDescent="0.25">
      <c r="B96" s="10"/>
      <c r="C96" s="10"/>
      <c r="D96" s="20"/>
      <c r="E96" s="10"/>
      <c r="F96" s="56"/>
      <c r="G96" s="39"/>
      <c r="H96" s="30"/>
    </row>
    <row r="97" spans="2:14" s="10" customFormat="1" ht="15.75" customHeight="1" x14ac:dyDescent="0.25">
      <c r="B97" s="20"/>
      <c r="D97" s="20"/>
      <c r="E97" s="35"/>
      <c r="F97" s="56"/>
      <c r="H97" s="30"/>
      <c r="J97" s="56"/>
    </row>
    <row r="98" spans="2:14" ht="18.75" thickBot="1" x14ac:dyDescent="0.3">
      <c r="B98" s="57" t="s">
        <v>13</v>
      </c>
      <c r="C98" s="58"/>
      <c r="D98" s="59"/>
      <c r="E98" s="60"/>
      <c r="F98" s="59"/>
      <c r="G98" s="59"/>
      <c r="H98" s="59"/>
    </row>
    <row r="99" spans="2:14" ht="16.5" thickBot="1" x14ac:dyDescent="0.3">
      <c r="B99" s="41" t="s">
        <v>1</v>
      </c>
      <c r="C99" s="42" t="s">
        <v>2</v>
      </c>
      <c r="D99" s="41" t="s">
        <v>3</v>
      </c>
      <c r="E99" s="41" t="s">
        <v>4</v>
      </c>
      <c r="F99" s="41" t="s">
        <v>5</v>
      </c>
      <c r="G99" s="41"/>
      <c r="H99" s="41" t="s">
        <v>6</v>
      </c>
    </row>
    <row r="100" spans="2:14" ht="27.75" customHeight="1" x14ac:dyDescent="0.25">
      <c r="B100" s="20">
        <v>1</v>
      </c>
      <c r="C100" s="10" t="s">
        <v>119</v>
      </c>
      <c r="D100" s="20" t="s">
        <v>12</v>
      </c>
      <c r="E100" s="35">
        <v>1095</v>
      </c>
      <c r="F100" s="28">
        <v>0</v>
      </c>
      <c r="G100" s="10"/>
      <c r="H100" s="28">
        <f>E100*F100</f>
        <v>0</v>
      </c>
      <c r="K100" s="101"/>
    </row>
    <row r="101" spans="2:14" ht="27.75" customHeight="1" x14ac:dyDescent="0.25">
      <c r="B101" s="20">
        <f>B100+1</f>
        <v>2</v>
      </c>
      <c r="C101" s="10" t="s">
        <v>77</v>
      </c>
      <c r="D101" s="20" t="s">
        <v>12</v>
      </c>
      <c r="E101" s="35">
        <v>1181</v>
      </c>
      <c r="F101" s="28">
        <v>0</v>
      </c>
      <c r="G101" s="10"/>
      <c r="H101" s="28">
        <f t="shared" ref="H101:H103" si="14">E101*F101</f>
        <v>0</v>
      </c>
      <c r="K101" s="101"/>
    </row>
    <row r="102" spans="2:14" ht="27.75" customHeight="1" x14ac:dyDescent="0.25">
      <c r="B102" s="20">
        <f>B101+1</f>
        <v>3</v>
      </c>
      <c r="C102" s="10" t="s">
        <v>120</v>
      </c>
      <c r="D102" s="20" t="s">
        <v>12</v>
      </c>
      <c r="E102" s="35">
        <v>290</v>
      </c>
      <c r="F102" s="28">
        <v>0</v>
      </c>
      <c r="G102" s="10"/>
      <c r="H102" s="28">
        <f>E102*F102</f>
        <v>0</v>
      </c>
      <c r="K102" s="101"/>
    </row>
    <row r="103" spans="2:14" ht="27.75" customHeight="1" x14ac:dyDescent="0.25">
      <c r="B103" s="20">
        <f>B102+1</f>
        <v>4</v>
      </c>
      <c r="C103" s="10" t="s">
        <v>121</v>
      </c>
      <c r="D103" s="20" t="s">
        <v>12</v>
      </c>
      <c r="E103" s="35">
        <v>205</v>
      </c>
      <c r="F103" s="28">
        <v>0</v>
      </c>
      <c r="G103" s="10"/>
      <c r="H103" s="28">
        <f t="shared" si="14"/>
        <v>0</v>
      </c>
      <c r="K103" s="101"/>
    </row>
    <row r="104" spans="2:14" ht="27.75" customHeight="1" x14ac:dyDescent="0.25">
      <c r="B104" s="20">
        <f t="shared" ref="B104" si="15">B103+1</f>
        <v>5</v>
      </c>
      <c r="C104" s="10" t="s">
        <v>16</v>
      </c>
      <c r="D104" s="20" t="s">
        <v>12</v>
      </c>
      <c r="E104" s="35">
        <v>2771</v>
      </c>
      <c r="F104" s="28">
        <v>0</v>
      </c>
      <c r="G104" s="10"/>
      <c r="H104" s="28">
        <f t="shared" ref="H104:H117" si="16">E104*F104</f>
        <v>0</v>
      </c>
    </row>
    <row r="105" spans="2:14" ht="27.75" customHeight="1" x14ac:dyDescent="0.25">
      <c r="B105" s="20">
        <f t="shared" ref="B105:B115" si="17">B104+1</f>
        <v>6</v>
      </c>
      <c r="C105" s="10" t="s">
        <v>15</v>
      </c>
      <c r="D105" s="20" t="s">
        <v>8</v>
      </c>
      <c r="E105" s="35">
        <v>6</v>
      </c>
      <c r="F105" s="28">
        <v>0</v>
      </c>
      <c r="G105" s="10"/>
      <c r="H105" s="28">
        <f t="shared" si="16"/>
        <v>0</v>
      </c>
    </row>
    <row r="106" spans="2:14" ht="27.75" customHeight="1" x14ac:dyDescent="0.25">
      <c r="B106" s="20">
        <f t="shared" si="17"/>
        <v>7</v>
      </c>
      <c r="C106" s="10" t="s">
        <v>122</v>
      </c>
      <c r="D106" s="20" t="s">
        <v>8</v>
      </c>
      <c r="E106" s="35">
        <v>35</v>
      </c>
      <c r="F106" s="28">
        <v>0</v>
      </c>
      <c r="G106" s="10"/>
      <c r="H106" s="28">
        <f t="shared" si="16"/>
        <v>0</v>
      </c>
    </row>
    <row r="107" spans="2:14" ht="27.75" customHeight="1" x14ac:dyDescent="0.25">
      <c r="B107" s="20">
        <f t="shared" si="17"/>
        <v>8</v>
      </c>
      <c r="C107" s="10" t="s">
        <v>123</v>
      </c>
      <c r="D107" s="20" t="s">
        <v>8</v>
      </c>
      <c r="E107" s="35">
        <v>47</v>
      </c>
      <c r="F107" s="28">
        <v>0</v>
      </c>
      <c r="G107" s="10"/>
      <c r="H107" s="28">
        <f t="shared" si="16"/>
        <v>0</v>
      </c>
      <c r="J107" s="102"/>
    </row>
    <row r="108" spans="2:14" ht="27.75" customHeight="1" x14ac:dyDescent="0.25">
      <c r="B108" s="20">
        <f t="shared" si="17"/>
        <v>9</v>
      </c>
      <c r="C108" s="10" t="s">
        <v>124</v>
      </c>
      <c r="D108" s="20" t="s">
        <v>8</v>
      </c>
      <c r="E108" s="35">
        <v>2</v>
      </c>
      <c r="F108" s="28">
        <v>0</v>
      </c>
      <c r="G108" s="10"/>
      <c r="H108" s="28">
        <f t="shared" si="16"/>
        <v>0</v>
      </c>
      <c r="J108" s="72"/>
      <c r="M108"/>
      <c r="N108"/>
    </row>
    <row r="109" spans="2:14" ht="27.75" customHeight="1" x14ac:dyDescent="0.25">
      <c r="B109" s="20">
        <f t="shared" si="17"/>
        <v>10</v>
      </c>
      <c r="C109" s="10" t="s">
        <v>48</v>
      </c>
      <c r="D109" s="20" t="s">
        <v>8</v>
      </c>
      <c r="E109" s="35">
        <v>2</v>
      </c>
      <c r="F109" s="28">
        <v>0</v>
      </c>
      <c r="G109" s="10"/>
      <c r="H109" s="28">
        <f t="shared" si="16"/>
        <v>0</v>
      </c>
      <c r="M109"/>
      <c r="N109"/>
    </row>
    <row r="110" spans="2:14" ht="27.75" customHeight="1" x14ac:dyDescent="0.25">
      <c r="B110" s="20">
        <f t="shared" si="17"/>
        <v>11</v>
      </c>
      <c r="C110" s="10" t="s">
        <v>20</v>
      </c>
      <c r="D110" s="20" t="s">
        <v>8</v>
      </c>
      <c r="E110" s="35">
        <v>86</v>
      </c>
      <c r="F110" s="28">
        <v>0</v>
      </c>
      <c r="G110" s="10"/>
      <c r="H110" s="28">
        <f t="shared" si="16"/>
        <v>0</v>
      </c>
      <c r="J110" s="72"/>
      <c r="M110"/>
      <c r="N110"/>
    </row>
    <row r="111" spans="2:14" ht="27.75" customHeight="1" x14ac:dyDescent="0.25">
      <c r="B111" s="20">
        <f t="shared" si="17"/>
        <v>12</v>
      </c>
      <c r="C111" s="26" t="s">
        <v>59</v>
      </c>
      <c r="D111" s="20" t="s">
        <v>8</v>
      </c>
      <c r="E111" s="35">
        <v>2</v>
      </c>
      <c r="F111" s="28">
        <v>0</v>
      </c>
      <c r="G111" s="10"/>
      <c r="H111" s="28">
        <f t="shared" si="16"/>
        <v>0</v>
      </c>
      <c r="M111"/>
      <c r="N111"/>
    </row>
    <row r="112" spans="2:14" ht="27.75" customHeight="1" x14ac:dyDescent="0.25">
      <c r="B112" s="20">
        <f>B111+1</f>
        <v>13</v>
      </c>
      <c r="C112" s="26" t="s">
        <v>61</v>
      </c>
      <c r="D112" s="20" t="s">
        <v>8</v>
      </c>
      <c r="E112" s="35">
        <v>1</v>
      </c>
      <c r="F112" s="28">
        <v>0</v>
      </c>
      <c r="G112" s="10"/>
      <c r="H112" s="28">
        <f t="shared" si="16"/>
        <v>0</v>
      </c>
      <c r="J112" s="72"/>
      <c r="N112" s="44"/>
    </row>
    <row r="113" spans="1:14" ht="27.75" customHeight="1" x14ac:dyDescent="0.25">
      <c r="B113" s="20">
        <v>10</v>
      </c>
      <c r="C113" s="26" t="s">
        <v>62</v>
      </c>
      <c r="D113" s="20" t="s">
        <v>8</v>
      </c>
      <c r="E113" s="35">
        <v>2</v>
      </c>
      <c r="F113" s="28">
        <v>0</v>
      </c>
      <c r="G113" s="10"/>
      <c r="H113" s="28">
        <f t="shared" si="16"/>
        <v>0</v>
      </c>
      <c r="J113" s="72"/>
      <c r="N113" s="44"/>
    </row>
    <row r="114" spans="1:14" ht="27.75" customHeight="1" x14ac:dyDescent="0.25">
      <c r="B114" s="20">
        <f>B113+1</f>
        <v>11</v>
      </c>
      <c r="C114" s="10" t="s">
        <v>17</v>
      </c>
      <c r="D114" s="20" t="s">
        <v>18</v>
      </c>
      <c r="E114" s="46">
        <v>1.3</v>
      </c>
      <c r="F114" s="28">
        <v>0</v>
      </c>
      <c r="G114" s="10"/>
      <c r="H114" s="28">
        <f t="shared" si="16"/>
        <v>0</v>
      </c>
      <c r="J114" s="72"/>
      <c r="N114" s="44"/>
    </row>
    <row r="115" spans="1:14" ht="27.75" customHeight="1" x14ac:dyDescent="0.25">
      <c r="B115" s="20">
        <f t="shared" si="17"/>
        <v>12</v>
      </c>
      <c r="C115" s="10" t="s">
        <v>19</v>
      </c>
      <c r="D115" s="20" t="s">
        <v>8</v>
      </c>
      <c r="E115" s="35">
        <v>8</v>
      </c>
      <c r="F115" s="28">
        <v>0</v>
      </c>
      <c r="G115" s="10"/>
      <c r="H115" s="28">
        <f t="shared" si="16"/>
        <v>0</v>
      </c>
      <c r="J115" s="72"/>
      <c r="N115" s="44"/>
    </row>
    <row r="116" spans="1:14" ht="27.75" customHeight="1" x14ac:dyDescent="0.25">
      <c r="B116" s="20">
        <f>B115+1</f>
        <v>13</v>
      </c>
      <c r="C116" s="10" t="s">
        <v>41</v>
      </c>
      <c r="D116" s="20" t="s">
        <v>8</v>
      </c>
      <c r="E116" s="35">
        <v>9</v>
      </c>
      <c r="F116" s="28">
        <v>0</v>
      </c>
      <c r="G116" s="10"/>
      <c r="H116" s="28">
        <f t="shared" si="16"/>
        <v>0</v>
      </c>
      <c r="J116" s="72"/>
    </row>
    <row r="117" spans="1:14" ht="27.75" customHeight="1" x14ac:dyDescent="0.25">
      <c r="B117" s="20">
        <f>B116+1</f>
        <v>14</v>
      </c>
      <c r="C117" s="10" t="s">
        <v>125</v>
      </c>
      <c r="D117" s="20" t="s">
        <v>8</v>
      </c>
      <c r="E117" s="35">
        <v>1</v>
      </c>
      <c r="F117" s="28">
        <v>0</v>
      </c>
      <c r="G117" s="10"/>
      <c r="H117" s="28">
        <f t="shared" si="16"/>
        <v>0</v>
      </c>
      <c r="J117" s="72"/>
    </row>
    <row r="118" spans="1:14" ht="27.75" customHeight="1" x14ac:dyDescent="0.25">
      <c r="B118" s="20"/>
      <c r="C118" s="10"/>
      <c r="D118" s="20"/>
      <c r="E118" s="35"/>
      <c r="F118" s="61"/>
      <c r="G118" s="10"/>
      <c r="H118"/>
    </row>
    <row r="119" spans="1:14" ht="27.75" customHeight="1" x14ac:dyDescent="0.25">
      <c r="B119" s="20"/>
      <c r="C119" s="10"/>
      <c r="D119" s="20"/>
      <c r="E119" s="20"/>
      <c r="F119" s="56" t="s">
        <v>9</v>
      </c>
      <c r="G119" s="10"/>
      <c r="H119" s="43"/>
    </row>
    <row r="120" spans="1:14" ht="27.75" customHeight="1" x14ac:dyDescent="0.25">
      <c r="B120" s="10"/>
      <c r="C120" s="10"/>
      <c r="D120" s="20"/>
      <c r="E120" s="10"/>
      <c r="F120" s="56" t="s">
        <v>21</v>
      </c>
      <c r="G120" s="64"/>
      <c r="H120" s="100">
        <v>86</v>
      </c>
    </row>
    <row r="121" spans="1:14" ht="27.75" customHeight="1" x14ac:dyDescent="0.25">
      <c r="B121" s="10"/>
      <c r="C121" s="10"/>
      <c r="D121" s="20"/>
      <c r="E121" s="10"/>
      <c r="F121" s="56" t="s">
        <v>22</v>
      </c>
      <c r="G121" s="39"/>
      <c r="H121" s="28">
        <f>H119/H120</f>
        <v>0</v>
      </c>
    </row>
    <row r="122" spans="1:14" ht="27.75" customHeight="1" x14ac:dyDescent="0.25">
      <c r="B122" s="10"/>
      <c r="C122" s="10"/>
      <c r="D122" s="20"/>
      <c r="E122" s="10"/>
      <c r="F122" s="56"/>
      <c r="G122" s="39"/>
      <c r="H122" s="30"/>
    </row>
    <row r="123" spans="1:14" ht="15.75" customHeight="1" x14ac:dyDescent="0.25">
      <c r="A123" s="95"/>
      <c r="B123" s="96"/>
      <c r="C123" s="95"/>
      <c r="D123" s="96"/>
      <c r="E123" s="96"/>
      <c r="F123" s="97"/>
      <c r="G123" s="95"/>
      <c r="H123" s="98"/>
    </row>
    <row r="124" spans="1:14" ht="18.75" thickBot="1" x14ac:dyDescent="0.3">
      <c r="B124" s="57" t="s">
        <v>190</v>
      </c>
      <c r="C124" s="58"/>
      <c r="D124" s="59"/>
      <c r="E124" s="60"/>
      <c r="F124" s="59"/>
      <c r="G124" s="59"/>
      <c r="H124" s="59"/>
    </row>
    <row r="125" spans="1:14" ht="16.5" thickBot="1" x14ac:dyDescent="0.3">
      <c r="B125" s="41" t="s">
        <v>1</v>
      </c>
      <c r="C125" s="42" t="s">
        <v>2</v>
      </c>
      <c r="D125" s="41" t="s">
        <v>3</v>
      </c>
      <c r="E125" s="41" t="s">
        <v>4</v>
      </c>
      <c r="F125" s="41" t="s">
        <v>5</v>
      </c>
      <c r="G125" s="41"/>
      <c r="H125" s="41" t="s">
        <v>6</v>
      </c>
    </row>
    <row r="126" spans="1:14" ht="27.75" customHeight="1" x14ac:dyDescent="0.25">
      <c r="B126" s="20">
        <v>1</v>
      </c>
      <c r="C126" s="10" t="s">
        <v>178</v>
      </c>
      <c r="D126" s="20" t="s">
        <v>12</v>
      </c>
      <c r="E126" s="35">
        <v>4535</v>
      </c>
      <c r="F126" s="103">
        <v>0</v>
      </c>
      <c r="G126" s="10"/>
      <c r="H126" s="28">
        <f>E126*F126</f>
        <v>0</v>
      </c>
      <c r="J126" s="45"/>
    </row>
    <row r="127" spans="1:14" ht="27.75" customHeight="1" x14ac:dyDescent="0.25">
      <c r="B127" s="20">
        <v>2</v>
      </c>
      <c r="C127" s="10" t="s">
        <v>177</v>
      </c>
      <c r="D127" s="20" t="s">
        <v>12</v>
      </c>
      <c r="E127" s="35">
        <f>300*2</f>
        <v>600</v>
      </c>
      <c r="F127" s="103">
        <v>0</v>
      </c>
      <c r="G127" s="10"/>
      <c r="H127" s="28">
        <f>E127*F127</f>
        <v>0</v>
      </c>
      <c r="J127" s="45"/>
    </row>
    <row r="128" spans="1:14" ht="27.75" customHeight="1" x14ac:dyDescent="0.25">
      <c r="B128" s="62"/>
      <c r="C128" s="63"/>
      <c r="D128" s="62"/>
      <c r="E128" s="104"/>
      <c r="F128" s="63"/>
      <c r="G128" s="65"/>
      <c r="H128" s="63"/>
    </row>
    <row r="129" spans="1:15" ht="27.75" customHeight="1" x14ac:dyDescent="0.25">
      <c r="B129" s="20"/>
      <c r="C129" s="10"/>
      <c r="D129" s="20"/>
      <c r="E129" s="20"/>
      <c r="F129" s="56" t="s">
        <v>9</v>
      </c>
      <c r="G129" s="10"/>
      <c r="H129" s="43">
        <f>SUM(H126:H127)</f>
        <v>0</v>
      </c>
    </row>
    <row r="130" spans="1:15" ht="27.75" customHeight="1" x14ac:dyDescent="0.25">
      <c r="B130" s="10"/>
      <c r="C130" s="10"/>
      <c r="D130" s="20"/>
      <c r="E130" s="10"/>
      <c r="F130" s="56" t="s">
        <v>21</v>
      </c>
      <c r="G130" s="64"/>
      <c r="H130" s="100">
        <v>86</v>
      </c>
    </row>
    <row r="131" spans="1:15" ht="27.75" customHeight="1" x14ac:dyDescent="0.25">
      <c r="B131" s="10"/>
      <c r="C131" s="10"/>
      <c r="D131" s="20"/>
      <c r="E131" s="10"/>
      <c r="F131" s="56" t="s">
        <v>22</v>
      </c>
      <c r="G131" s="39"/>
      <c r="H131" s="28">
        <f>H129/H130</f>
        <v>0</v>
      </c>
    </row>
    <row r="132" spans="1:15" ht="27.75" customHeight="1" x14ac:dyDescent="0.25">
      <c r="B132" s="62"/>
      <c r="C132" s="63"/>
      <c r="D132" s="62"/>
      <c r="E132" s="62"/>
      <c r="F132" s="56"/>
      <c r="G132" s="10"/>
      <c r="H132" s="30"/>
    </row>
    <row r="133" spans="1:15" ht="27.75" customHeight="1" x14ac:dyDescent="0.25">
      <c r="B133" s="62"/>
      <c r="C133" s="63"/>
      <c r="D133" s="62"/>
      <c r="E133" s="62"/>
      <c r="F133" s="64" t="s">
        <v>180</v>
      </c>
      <c r="G133" s="68"/>
      <c r="H133" s="69">
        <f>SUM(H19+H37+H68+H93+H119+H129)</f>
        <v>0</v>
      </c>
    </row>
    <row r="134" spans="1:15" ht="27.75" customHeight="1" x14ac:dyDescent="0.25">
      <c r="B134" s="65"/>
      <c r="C134" s="65"/>
      <c r="D134" s="65"/>
      <c r="E134" s="39"/>
      <c r="F134" s="64" t="s">
        <v>21</v>
      </c>
      <c r="G134" s="64"/>
      <c r="H134" s="100">
        <v>86</v>
      </c>
      <c r="J134" s="40"/>
      <c r="M134" s="66"/>
      <c r="N134" s="66"/>
      <c r="O134" s="71"/>
    </row>
    <row r="135" spans="1:15" ht="27.75" customHeight="1" x14ac:dyDescent="0.25">
      <c r="B135" s="65"/>
      <c r="C135" s="65"/>
      <c r="D135" s="65"/>
      <c r="E135" s="39"/>
      <c r="F135" s="64" t="s">
        <v>22</v>
      </c>
      <c r="G135" s="39"/>
      <c r="H135" s="105">
        <f>H133/H134</f>
        <v>0</v>
      </c>
    </row>
    <row r="136" spans="1:15" ht="27.75" customHeight="1" x14ac:dyDescent="0.25">
      <c r="B136" s="62"/>
      <c r="C136" s="63"/>
      <c r="D136" s="62"/>
      <c r="E136" s="62"/>
      <c r="F136" s="56"/>
      <c r="G136" s="10"/>
      <c r="H136" s="30"/>
    </row>
    <row r="137" spans="1:15" ht="27.75" customHeight="1" x14ac:dyDescent="0.25">
      <c r="A137" s="10"/>
      <c r="B137" s="20"/>
      <c r="C137" s="39" t="s">
        <v>176</v>
      </c>
      <c r="D137" s="20"/>
      <c r="E137" s="48"/>
      <c r="I137" s="45"/>
      <c r="J137" s="40"/>
    </row>
    <row r="138" spans="1:15" ht="32.25" customHeight="1" x14ac:dyDescent="0.25">
      <c r="A138" s="10"/>
      <c r="B138" s="20">
        <v>1</v>
      </c>
      <c r="C138" s="52" t="s">
        <v>175</v>
      </c>
      <c r="D138" s="20" t="s">
        <v>12</v>
      </c>
      <c r="E138" s="35"/>
      <c r="F138" s="47">
        <v>0</v>
      </c>
      <c r="H138" s="43">
        <f t="shared" ref="H138:H144" si="18">E138*F138</f>
        <v>0</v>
      </c>
      <c r="I138" s="45"/>
      <c r="J138" s="50"/>
    </row>
    <row r="139" spans="1:15" ht="32.25" customHeight="1" x14ac:dyDescent="0.25">
      <c r="A139" s="10"/>
      <c r="B139" s="20">
        <v>2</v>
      </c>
      <c r="C139" s="52" t="s">
        <v>174</v>
      </c>
      <c r="D139" s="20" t="s">
        <v>12</v>
      </c>
      <c r="E139" s="35"/>
      <c r="F139" s="47">
        <v>0</v>
      </c>
      <c r="H139" s="43">
        <f t="shared" si="18"/>
        <v>0</v>
      </c>
      <c r="I139" s="45"/>
      <c r="J139" s="50"/>
    </row>
    <row r="140" spans="1:15" ht="32.25" customHeight="1" x14ac:dyDescent="0.25">
      <c r="A140" s="10"/>
      <c r="B140" s="20">
        <v>3</v>
      </c>
      <c r="C140" s="52" t="s">
        <v>173</v>
      </c>
      <c r="D140" s="20" t="s">
        <v>12</v>
      </c>
      <c r="E140" s="35"/>
      <c r="F140" s="47">
        <v>0</v>
      </c>
      <c r="H140" s="43">
        <f t="shared" si="18"/>
        <v>0</v>
      </c>
      <c r="I140" s="45"/>
      <c r="J140" s="50"/>
    </row>
    <row r="141" spans="1:15" ht="32.25" customHeight="1" x14ac:dyDescent="0.25">
      <c r="A141" s="10"/>
      <c r="B141" s="20">
        <v>4</v>
      </c>
      <c r="C141" s="52" t="s">
        <v>172</v>
      </c>
      <c r="D141" s="20" t="s">
        <v>12</v>
      </c>
      <c r="E141" s="35"/>
      <c r="F141" s="47">
        <v>0</v>
      </c>
      <c r="H141" s="43">
        <f t="shared" si="18"/>
        <v>0</v>
      </c>
      <c r="I141" s="45"/>
      <c r="J141" s="50"/>
    </row>
    <row r="142" spans="1:15" ht="32.25" customHeight="1" x14ac:dyDescent="0.25">
      <c r="A142" s="10"/>
      <c r="B142" s="20">
        <v>5</v>
      </c>
      <c r="C142" s="52" t="s">
        <v>148</v>
      </c>
      <c r="D142" s="20" t="s">
        <v>12</v>
      </c>
      <c r="E142" s="35"/>
      <c r="F142" s="47">
        <v>0</v>
      </c>
      <c r="H142" s="43">
        <f t="shared" si="18"/>
        <v>0</v>
      </c>
      <c r="I142" s="45"/>
      <c r="J142" s="50"/>
    </row>
    <row r="143" spans="1:15" ht="32.25" customHeight="1" x14ac:dyDescent="0.25">
      <c r="A143" s="10"/>
      <c r="B143" s="20">
        <v>6</v>
      </c>
      <c r="C143" s="52" t="s">
        <v>171</v>
      </c>
      <c r="D143" s="20" t="s">
        <v>12</v>
      </c>
      <c r="E143" s="35"/>
      <c r="F143" s="47">
        <v>0</v>
      </c>
      <c r="H143" s="43">
        <f t="shared" si="18"/>
        <v>0</v>
      </c>
      <c r="I143" s="45"/>
      <c r="J143" s="50"/>
    </row>
    <row r="144" spans="1:15" ht="32.25" customHeight="1" x14ac:dyDescent="0.25">
      <c r="A144" s="10"/>
      <c r="B144" s="20">
        <v>7</v>
      </c>
      <c r="C144" s="52" t="s">
        <v>179</v>
      </c>
      <c r="D144" s="20" t="s">
        <v>12</v>
      </c>
      <c r="E144" s="35"/>
      <c r="F144" s="47">
        <v>0</v>
      </c>
      <c r="H144" s="43">
        <f t="shared" si="18"/>
        <v>0</v>
      </c>
      <c r="I144" s="45"/>
      <c r="J144" s="50"/>
    </row>
    <row r="145" spans="1:10" ht="32.25" customHeight="1" x14ac:dyDescent="0.25">
      <c r="A145" s="10"/>
      <c r="B145" s="20"/>
      <c r="C145" s="52"/>
      <c r="D145" s="20"/>
      <c r="E145" s="35"/>
      <c r="F145" s="49"/>
      <c r="G145" s="30"/>
      <c r="I145" s="45"/>
      <c r="J145" s="50"/>
    </row>
    <row r="146" spans="1:10" ht="42" customHeight="1" x14ac:dyDescent="0.25">
      <c r="B146" s="108" t="s">
        <v>154</v>
      </c>
      <c r="C146" s="134" t="s">
        <v>151</v>
      </c>
      <c r="D146" s="134"/>
      <c r="E146" s="134"/>
      <c r="F146" s="134"/>
      <c r="G146" s="134"/>
      <c r="H146" s="134"/>
    </row>
    <row r="147" spans="1:10" ht="66.75" customHeight="1" x14ac:dyDescent="0.25">
      <c r="B147" s="108" t="s">
        <v>154</v>
      </c>
      <c r="C147" s="135" t="s">
        <v>152</v>
      </c>
      <c r="D147" s="135"/>
      <c r="E147" s="135"/>
      <c r="F147" s="135"/>
      <c r="G147" s="135"/>
      <c r="H147" s="135"/>
    </row>
    <row r="148" spans="1:10" ht="58.5" customHeight="1" x14ac:dyDescent="0.25">
      <c r="B148" s="108" t="s">
        <v>154</v>
      </c>
      <c r="C148" s="135" t="s">
        <v>153</v>
      </c>
      <c r="D148" s="135"/>
      <c r="E148" s="135"/>
      <c r="F148" s="135"/>
      <c r="G148" s="135"/>
      <c r="H148" s="135"/>
    </row>
    <row r="149" spans="1:10" ht="27.75" customHeight="1" x14ac:dyDescent="0.25">
      <c r="A149" s="39"/>
      <c r="B149" s="39"/>
      <c r="C149" s="65"/>
      <c r="D149" s="65"/>
      <c r="E149" s="65"/>
      <c r="F149" s="65"/>
      <c r="G149" s="65"/>
      <c r="H149" s="65"/>
    </row>
    <row r="150" spans="1:10" ht="27.75" customHeight="1" x14ac:dyDescent="0.25">
      <c r="A150" s="10"/>
      <c r="B150" s="10"/>
      <c r="C150" s="65"/>
      <c r="D150" s="65"/>
      <c r="E150" s="65"/>
      <c r="F150" s="65"/>
      <c r="G150" s="65"/>
      <c r="H150" s="65"/>
    </row>
    <row r="151" spans="1:10" ht="27.75" customHeight="1" x14ac:dyDescent="0.25">
      <c r="A151" s="10"/>
      <c r="B151" s="10"/>
      <c r="F151" s="65"/>
      <c r="G151" s="65"/>
      <c r="H151" s="65"/>
    </row>
    <row r="156" spans="1:10" x14ac:dyDescent="0.25">
      <c r="G156" s="106"/>
      <c r="H156" s="106"/>
      <c r="I156" s="107"/>
    </row>
    <row r="157" spans="1:10" ht="15.75" x14ac:dyDescent="0.25">
      <c r="C157" s="10"/>
    </row>
    <row r="158" spans="1:10" ht="15.75" x14ac:dyDescent="0.25">
      <c r="C158" s="10"/>
    </row>
    <row r="159" spans="1:10" ht="15.75" x14ac:dyDescent="0.25">
      <c r="C159" s="10"/>
    </row>
    <row r="160" spans="1:10" ht="15.75" x14ac:dyDescent="0.25">
      <c r="C160" s="10"/>
    </row>
    <row r="161" spans="3:10" ht="15.75" x14ac:dyDescent="0.25">
      <c r="C161" s="10"/>
    </row>
    <row r="162" spans="3:10" ht="15.75" x14ac:dyDescent="0.25">
      <c r="C162" s="10"/>
    </row>
    <row r="163" spans="3:10" ht="15.75" x14ac:dyDescent="0.25">
      <c r="C163" s="10"/>
    </row>
    <row r="164" spans="3:10" ht="15.75" x14ac:dyDescent="0.25">
      <c r="C164" s="10"/>
    </row>
    <row r="165" spans="3:10" ht="15.75" x14ac:dyDescent="0.25">
      <c r="C165" s="10"/>
    </row>
    <row r="166" spans="3:10" ht="15.75" x14ac:dyDescent="0.25">
      <c r="C166" s="10"/>
    </row>
    <row r="167" spans="3:10" ht="15.75" x14ac:dyDescent="0.25">
      <c r="C167" s="10"/>
    </row>
    <row r="168" spans="3:10" ht="15.75" x14ac:dyDescent="0.25">
      <c r="C168" s="10"/>
    </row>
    <row r="169" spans="3:10" ht="15.75" x14ac:dyDescent="0.25">
      <c r="C169" s="10"/>
    </row>
    <row r="170" spans="3:10" ht="15.75" x14ac:dyDescent="0.25">
      <c r="C170" s="10"/>
    </row>
    <row r="171" spans="3:10" x14ac:dyDescent="0.25">
      <c r="I171" s="44"/>
      <c r="J171" s="40"/>
    </row>
  </sheetData>
  <mergeCells count="3">
    <mergeCell ref="C146:H146"/>
    <mergeCell ref="C147:H147"/>
    <mergeCell ref="C148:H148"/>
  </mergeCells>
  <printOptions horizontalCentered="1"/>
  <pageMargins left="0.25" right="0.25" top="0.75" bottom="0.75" header="0.3" footer="0.3"/>
  <pageSetup scale="70" fitToHeight="0" orientation="portrait" r:id="rId1"/>
  <headerFooter>
    <oddFooter>&amp;L&amp;T &amp;D &amp;Z&amp;F</oddFooter>
  </headerFooter>
  <rowBreaks count="5" manualBreakCount="5">
    <brk id="23" min="1" max="7" man="1"/>
    <brk id="41" min="1" max="7" man="1"/>
    <brk id="72" min="1" max="7" man="1"/>
    <brk id="97" min="1" max="7" man="1"/>
    <brk id="123" min="1" max="7" man="1"/>
  </rowBreaks>
  <ignoredErrors>
    <ignoredError sqref="H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9E54-066A-449F-A40A-CE3368B7FE72}">
  <sheetPr>
    <pageSetUpPr fitToPage="1"/>
  </sheetPr>
  <dimension ref="B2:K66"/>
  <sheetViews>
    <sheetView view="pageBreakPreview" topLeftCell="A37" zoomScale="85" zoomScaleNormal="70" zoomScaleSheetLayoutView="85" workbookViewId="0">
      <selection activeCell="B2" sqref="B2"/>
    </sheetView>
  </sheetViews>
  <sheetFormatPr defaultRowHeight="15" x14ac:dyDescent="0.25"/>
  <cols>
    <col min="1" max="1" width="7.28515625" customWidth="1"/>
    <col min="2" max="2" width="6.28515625" customWidth="1"/>
    <col min="3" max="3" width="61.42578125" customWidth="1"/>
    <col min="4" max="4" width="10.7109375" customWidth="1"/>
    <col min="5" max="5" width="16.140625" customWidth="1"/>
    <col min="6" max="6" width="17.140625" customWidth="1"/>
    <col min="7" max="7" width="10.42578125" customWidth="1"/>
    <col min="8" max="8" width="24.140625" customWidth="1"/>
  </cols>
  <sheetData>
    <row r="2" spans="2:11" ht="22.5" x14ac:dyDescent="0.25">
      <c r="B2" s="53" t="s">
        <v>157</v>
      </c>
      <c r="G2" s="40"/>
      <c r="H2" s="110">
        <v>46066</v>
      </c>
    </row>
    <row r="3" spans="2:11" ht="22.5" x14ac:dyDescent="0.3">
      <c r="B3" s="4" t="s">
        <v>110</v>
      </c>
      <c r="G3" s="40" t="s">
        <v>146</v>
      </c>
      <c r="H3" s="73" t="s">
        <v>147</v>
      </c>
    </row>
    <row r="4" spans="2:11" x14ac:dyDescent="0.25">
      <c r="K4" s="25"/>
    </row>
    <row r="6" spans="2:11" ht="15.75" x14ac:dyDescent="0.25">
      <c r="B6" s="18" t="s">
        <v>52</v>
      </c>
      <c r="C6" s="6"/>
      <c r="D6" s="7"/>
      <c r="E6" s="6"/>
      <c r="F6" s="11"/>
      <c r="G6" s="6"/>
      <c r="H6" s="14"/>
    </row>
    <row r="7" spans="2:11" ht="15.75" x14ac:dyDescent="0.25">
      <c r="B7" s="6" t="s">
        <v>109</v>
      </c>
      <c r="C7" s="6"/>
      <c r="D7" s="7"/>
      <c r="E7" s="6"/>
      <c r="F7" s="11"/>
      <c r="G7" s="6"/>
      <c r="H7" s="14"/>
    </row>
    <row r="8" spans="2:11" ht="15.75" x14ac:dyDescent="0.25">
      <c r="B8" s="6"/>
      <c r="C8" s="6"/>
      <c r="D8" s="7"/>
      <c r="E8" s="6"/>
      <c r="F8" s="51"/>
      <c r="G8" s="6"/>
      <c r="H8" s="14"/>
    </row>
    <row r="9" spans="2:11" ht="27.75" customHeight="1" thickBot="1" x14ac:dyDescent="0.3">
      <c r="B9" s="21" t="s">
        <v>67</v>
      </c>
      <c r="C9" s="3"/>
      <c r="D9" s="1"/>
      <c r="E9" s="2"/>
      <c r="F9" s="1"/>
      <c r="G9" s="1"/>
      <c r="H9" s="1"/>
    </row>
    <row r="10" spans="2:11" ht="27.75" customHeight="1" thickBot="1" x14ac:dyDescent="0.3">
      <c r="B10" s="22" t="s">
        <v>1</v>
      </c>
      <c r="C10" s="23" t="s">
        <v>2</v>
      </c>
      <c r="D10" s="22" t="s">
        <v>3</v>
      </c>
      <c r="E10" s="22" t="s">
        <v>4</v>
      </c>
      <c r="F10" s="22" t="s">
        <v>5</v>
      </c>
      <c r="G10" s="22"/>
      <c r="H10" s="22" t="s">
        <v>6</v>
      </c>
    </row>
    <row r="11" spans="2:11" ht="27.75" customHeight="1" x14ac:dyDescent="0.25">
      <c r="B11" s="20">
        <v>1</v>
      </c>
      <c r="C11" s="26" t="s">
        <v>102</v>
      </c>
      <c r="D11" s="7" t="s">
        <v>10</v>
      </c>
      <c r="E11" s="8">
        <v>2092</v>
      </c>
      <c r="F11" s="9">
        <v>0</v>
      </c>
      <c r="G11" s="6"/>
      <c r="H11" s="9">
        <f t="shared" ref="H11:H16" si="0">E11*F11</f>
        <v>0</v>
      </c>
      <c r="K11" s="26"/>
    </row>
    <row r="12" spans="2:11" ht="27.75" customHeight="1" x14ac:dyDescent="0.25">
      <c r="B12" s="20">
        <f>B11+1</f>
        <v>2</v>
      </c>
      <c r="C12" s="26" t="s">
        <v>98</v>
      </c>
      <c r="D12" s="7" t="s">
        <v>10</v>
      </c>
      <c r="E12" s="8">
        <v>640</v>
      </c>
      <c r="F12" s="9">
        <v>0</v>
      </c>
      <c r="G12" s="6"/>
      <c r="H12" s="9">
        <f t="shared" si="0"/>
        <v>0</v>
      </c>
      <c r="K12" s="26"/>
    </row>
    <row r="13" spans="2:11" ht="27.75" customHeight="1" x14ac:dyDescent="0.25">
      <c r="B13" s="20">
        <f>B12+1</f>
        <v>3</v>
      </c>
      <c r="C13" s="26" t="s">
        <v>30</v>
      </c>
      <c r="D13" s="33" t="s">
        <v>12</v>
      </c>
      <c r="E13" s="31">
        <v>3358</v>
      </c>
      <c r="F13" s="9">
        <v>0</v>
      </c>
      <c r="G13" s="6"/>
      <c r="H13" s="9">
        <f t="shared" si="0"/>
        <v>0</v>
      </c>
      <c r="K13" s="26"/>
    </row>
    <row r="14" spans="2:11" ht="27.75" customHeight="1" x14ac:dyDescent="0.25">
      <c r="B14" s="20">
        <f>B13+1</f>
        <v>4</v>
      </c>
      <c r="C14" s="26" t="s">
        <v>70</v>
      </c>
      <c r="D14" s="7" t="s">
        <v>12</v>
      </c>
      <c r="E14" s="8">
        <v>165</v>
      </c>
      <c r="F14" s="9">
        <v>0</v>
      </c>
      <c r="G14" s="6"/>
      <c r="H14" s="9">
        <f t="shared" si="0"/>
        <v>0</v>
      </c>
    </row>
    <row r="15" spans="2:11" ht="27.75" customHeight="1" x14ac:dyDescent="0.25">
      <c r="B15" s="20">
        <f>B14+1</f>
        <v>5</v>
      </c>
      <c r="C15" s="26" t="s">
        <v>35</v>
      </c>
      <c r="D15" s="7" t="s">
        <v>8</v>
      </c>
      <c r="E15" s="8">
        <v>1</v>
      </c>
      <c r="F15" s="9">
        <v>0</v>
      </c>
      <c r="G15" s="6"/>
      <c r="H15" s="9">
        <f t="shared" si="0"/>
        <v>0</v>
      </c>
    </row>
    <row r="16" spans="2:11" ht="27.75" customHeight="1" x14ac:dyDescent="0.25">
      <c r="B16" s="20">
        <f>B15+1</f>
        <v>6</v>
      </c>
      <c r="C16" s="10" t="s">
        <v>68</v>
      </c>
      <c r="D16" s="7" t="s">
        <v>43</v>
      </c>
      <c r="E16" s="8">
        <v>1</v>
      </c>
      <c r="F16" s="9">
        <v>0</v>
      </c>
      <c r="G16" s="6"/>
      <c r="H16" s="13">
        <f t="shared" si="0"/>
        <v>0</v>
      </c>
      <c r="K16" s="26"/>
    </row>
    <row r="17" spans="2:11" ht="27.75" customHeight="1" x14ac:dyDescent="0.25">
      <c r="B17" s="20"/>
      <c r="C17" s="10"/>
      <c r="D17" s="7"/>
      <c r="E17" s="8"/>
      <c r="F17" s="14"/>
      <c r="G17" s="6"/>
      <c r="K17" s="26"/>
    </row>
    <row r="18" spans="2:11" ht="27.75" customHeight="1" x14ac:dyDescent="0.25">
      <c r="B18" s="7"/>
      <c r="C18" s="6"/>
      <c r="D18" s="7"/>
      <c r="E18" s="7"/>
      <c r="F18" s="11" t="s">
        <v>9</v>
      </c>
      <c r="G18" s="6"/>
      <c r="H18" s="13">
        <f>SUM(H11:H16)</f>
        <v>0</v>
      </c>
      <c r="K18" s="26"/>
    </row>
    <row r="19" spans="2:11" ht="27.75" customHeight="1" x14ac:dyDescent="0.25">
      <c r="B19" s="7"/>
      <c r="C19" s="6"/>
      <c r="D19" s="7"/>
      <c r="E19" s="7"/>
      <c r="F19" s="56" t="s">
        <v>21</v>
      </c>
      <c r="G19" s="64"/>
      <c r="H19" s="100">
        <v>86</v>
      </c>
      <c r="K19" s="26"/>
    </row>
    <row r="20" spans="2:11" ht="27.75" customHeight="1" x14ac:dyDescent="0.25">
      <c r="B20" s="7"/>
      <c r="C20" s="6"/>
      <c r="D20" s="7"/>
      <c r="E20" s="7"/>
      <c r="F20" s="56" t="s">
        <v>22</v>
      </c>
      <c r="G20" s="39"/>
      <c r="H20" s="28">
        <f>H18/H19</f>
        <v>0</v>
      </c>
      <c r="K20" s="26"/>
    </row>
    <row r="21" spans="2:11" ht="27.75" customHeight="1" x14ac:dyDescent="0.25">
      <c r="B21" s="6"/>
      <c r="C21" s="6"/>
      <c r="D21" s="7"/>
      <c r="E21" s="6"/>
      <c r="F21" s="11"/>
      <c r="G21" s="19"/>
      <c r="H21" s="7"/>
    </row>
    <row r="22" spans="2:11" ht="27.75" customHeight="1" thickBot="1" x14ac:dyDescent="0.3">
      <c r="B22" s="21" t="s">
        <v>184</v>
      </c>
      <c r="C22" s="3"/>
      <c r="D22" s="1"/>
      <c r="E22" s="2"/>
      <c r="F22" s="1"/>
      <c r="G22" s="1"/>
      <c r="H22" s="1"/>
      <c r="J22" t="s">
        <v>66</v>
      </c>
    </row>
    <row r="23" spans="2:11" ht="27.75" customHeight="1" thickBot="1" x14ac:dyDescent="0.3">
      <c r="B23" s="22" t="s">
        <v>1</v>
      </c>
      <c r="C23" s="23" t="s">
        <v>2</v>
      </c>
      <c r="D23" s="22" t="s">
        <v>3</v>
      </c>
      <c r="E23" s="22" t="s">
        <v>4</v>
      </c>
      <c r="F23" s="22" t="s">
        <v>5</v>
      </c>
      <c r="G23" s="22"/>
      <c r="H23" s="22" t="s">
        <v>6</v>
      </c>
    </row>
    <row r="24" spans="2:11" ht="27.75" customHeight="1" x14ac:dyDescent="0.25">
      <c r="B24" s="20">
        <v>1</v>
      </c>
      <c r="C24" s="26" t="s">
        <v>31</v>
      </c>
      <c r="D24" s="7" t="s">
        <v>11</v>
      </c>
      <c r="E24" s="8">
        <v>10928</v>
      </c>
      <c r="F24" s="9">
        <v>0</v>
      </c>
      <c r="G24" s="6"/>
      <c r="H24" s="9">
        <f t="shared" ref="H24:H30" si="1">E24*F24</f>
        <v>0</v>
      </c>
    </row>
    <row r="25" spans="2:11" ht="27.75" customHeight="1" x14ac:dyDescent="0.25">
      <c r="B25" s="20">
        <f t="shared" ref="B25:B30" si="2">B24+1</f>
        <v>2</v>
      </c>
      <c r="C25" s="26" t="s">
        <v>60</v>
      </c>
      <c r="D25" s="7" t="s">
        <v>11</v>
      </c>
      <c r="E25" s="8">
        <v>10928</v>
      </c>
      <c r="F25" s="9">
        <v>0</v>
      </c>
      <c r="G25" s="6"/>
      <c r="H25" s="9">
        <f t="shared" si="1"/>
        <v>0</v>
      </c>
    </row>
    <row r="26" spans="2:11" ht="27.75" customHeight="1" x14ac:dyDescent="0.25">
      <c r="B26" s="20">
        <f t="shared" si="2"/>
        <v>3</v>
      </c>
      <c r="C26" s="26" t="s">
        <v>69</v>
      </c>
      <c r="D26" s="7" t="s">
        <v>11</v>
      </c>
      <c r="E26" s="8">
        <v>9471</v>
      </c>
      <c r="F26" s="9">
        <v>0</v>
      </c>
      <c r="G26" s="6"/>
      <c r="H26" s="9">
        <f t="shared" si="1"/>
        <v>0</v>
      </c>
    </row>
    <row r="27" spans="2:11" ht="27.75" customHeight="1" x14ac:dyDescent="0.25">
      <c r="B27" s="20">
        <f t="shared" si="2"/>
        <v>4</v>
      </c>
      <c r="C27" s="10" t="s">
        <v>51</v>
      </c>
      <c r="D27" s="7" t="s">
        <v>42</v>
      </c>
      <c r="E27" s="8">
        <v>1894.2</v>
      </c>
      <c r="F27" s="9">
        <v>0</v>
      </c>
      <c r="G27" s="6"/>
      <c r="H27" s="9">
        <f t="shared" si="1"/>
        <v>0</v>
      </c>
    </row>
    <row r="28" spans="2:11" ht="27.75" customHeight="1" x14ac:dyDescent="0.25">
      <c r="B28" s="20">
        <f t="shared" si="2"/>
        <v>5</v>
      </c>
      <c r="C28" s="26" t="s">
        <v>47</v>
      </c>
      <c r="D28" s="7" t="s">
        <v>43</v>
      </c>
      <c r="E28" s="8">
        <v>1</v>
      </c>
      <c r="F28" s="9">
        <v>0</v>
      </c>
      <c r="G28" s="6"/>
      <c r="H28" s="9">
        <f t="shared" si="1"/>
        <v>0</v>
      </c>
      <c r="I28" t="s">
        <v>66</v>
      </c>
    </row>
    <row r="29" spans="2:11" ht="27.75" customHeight="1" x14ac:dyDescent="0.25">
      <c r="B29" s="20">
        <f t="shared" si="2"/>
        <v>6</v>
      </c>
      <c r="C29" s="10" t="s">
        <v>64</v>
      </c>
      <c r="D29" s="7" t="s">
        <v>44</v>
      </c>
      <c r="E29" s="34">
        <v>1.5</v>
      </c>
      <c r="F29" s="9">
        <v>0</v>
      </c>
      <c r="G29" s="6"/>
      <c r="H29" s="9">
        <f t="shared" si="1"/>
        <v>0</v>
      </c>
    </row>
    <row r="30" spans="2:11" ht="27.75" customHeight="1" x14ac:dyDescent="0.25">
      <c r="B30" s="20">
        <f t="shared" si="2"/>
        <v>7</v>
      </c>
      <c r="C30" s="10" t="s">
        <v>65</v>
      </c>
      <c r="D30" s="7" t="s">
        <v>43</v>
      </c>
      <c r="E30" s="34">
        <v>1</v>
      </c>
      <c r="F30" s="9">
        <v>0</v>
      </c>
      <c r="G30" s="6"/>
      <c r="H30" s="9">
        <f t="shared" si="1"/>
        <v>0</v>
      </c>
    </row>
    <row r="31" spans="2:11" ht="27.75" customHeight="1" x14ac:dyDescent="0.25">
      <c r="B31" s="7"/>
      <c r="C31" s="6"/>
      <c r="D31" s="7"/>
      <c r="E31" s="8"/>
      <c r="F31" s="6"/>
      <c r="G31" s="6"/>
      <c r="H31" s="6"/>
    </row>
    <row r="32" spans="2:11" ht="27.75" customHeight="1" x14ac:dyDescent="0.25">
      <c r="B32" s="7"/>
      <c r="C32" s="6"/>
      <c r="D32" s="7"/>
      <c r="E32" s="7"/>
      <c r="F32" s="11" t="s">
        <v>9</v>
      </c>
      <c r="G32" s="6"/>
      <c r="H32" s="13">
        <f>SUM(H24:H30)</f>
        <v>0</v>
      </c>
    </row>
    <row r="33" spans="2:8" ht="27.75" customHeight="1" x14ac:dyDescent="0.25">
      <c r="B33" s="7"/>
      <c r="C33" s="6"/>
      <c r="D33" s="7"/>
      <c r="E33" s="7"/>
      <c r="F33" s="56" t="s">
        <v>21</v>
      </c>
      <c r="G33" s="64"/>
      <c r="H33" s="100">
        <v>86</v>
      </c>
    </row>
    <row r="34" spans="2:8" ht="27.75" customHeight="1" x14ac:dyDescent="0.25">
      <c r="B34" s="7"/>
      <c r="C34" s="6"/>
      <c r="D34" s="7"/>
      <c r="E34" s="7"/>
      <c r="F34" s="56" t="s">
        <v>22</v>
      </c>
      <c r="G34" s="39"/>
      <c r="H34" s="28">
        <f>H32/H33</f>
        <v>0</v>
      </c>
    </row>
    <row r="35" spans="2:8" ht="27.75" customHeight="1" x14ac:dyDescent="0.25">
      <c r="B35" s="6"/>
      <c r="C35" s="6"/>
      <c r="D35" s="7"/>
      <c r="E35" s="6"/>
      <c r="F35" s="11"/>
      <c r="G35" s="19"/>
      <c r="H35" s="7"/>
    </row>
    <row r="36" spans="2:8" ht="27.75" customHeight="1" thickBot="1" x14ac:dyDescent="0.3">
      <c r="B36" s="21" t="s">
        <v>185</v>
      </c>
      <c r="C36" s="3"/>
      <c r="D36" s="1"/>
      <c r="E36" s="2"/>
      <c r="F36" s="1"/>
      <c r="G36" s="1"/>
      <c r="H36" s="1"/>
    </row>
    <row r="37" spans="2:8" ht="27.75" customHeight="1" thickBot="1" x14ac:dyDescent="0.3">
      <c r="B37" s="22" t="s">
        <v>1</v>
      </c>
      <c r="C37" s="23" t="s">
        <v>2</v>
      </c>
      <c r="D37" s="22" t="s">
        <v>3</v>
      </c>
      <c r="E37" s="22" t="s">
        <v>4</v>
      </c>
      <c r="F37" s="22" t="s">
        <v>5</v>
      </c>
      <c r="G37" s="22"/>
      <c r="H37" s="22" t="s">
        <v>6</v>
      </c>
    </row>
    <row r="38" spans="2:8" ht="27.75" customHeight="1" x14ac:dyDescent="0.25">
      <c r="B38" s="32">
        <v>1</v>
      </c>
      <c r="C38" s="26" t="s">
        <v>104</v>
      </c>
      <c r="D38" s="20" t="s">
        <v>12</v>
      </c>
      <c r="E38" s="35">
        <v>72</v>
      </c>
      <c r="F38" s="28">
        <v>0</v>
      </c>
      <c r="G38" s="29"/>
      <c r="H38" s="9">
        <f>F38*E38</f>
        <v>0</v>
      </c>
    </row>
    <row r="39" spans="2:8" ht="27.75" customHeight="1" x14ac:dyDescent="0.25">
      <c r="B39" s="32">
        <f>B38+1</f>
        <v>2</v>
      </c>
      <c r="C39" s="26" t="s">
        <v>107</v>
      </c>
      <c r="D39" s="20" t="s">
        <v>12</v>
      </c>
      <c r="E39" s="35">
        <v>184</v>
      </c>
      <c r="F39" s="28">
        <v>0</v>
      </c>
      <c r="G39" s="29"/>
      <c r="H39" s="9">
        <f>F39*E39</f>
        <v>0</v>
      </c>
    </row>
    <row r="40" spans="2:8" ht="27.75" customHeight="1" x14ac:dyDescent="0.25">
      <c r="B40" s="32">
        <f>B39+1</f>
        <v>3</v>
      </c>
      <c r="C40" s="26" t="s">
        <v>105</v>
      </c>
      <c r="D40" s="20" t="s">
        <v>12</v>
      </c>
      <c r="E40" s="35">
        <v>229</v>
      </c>
      <c r="F40" s="28">
        <v>0</v>
      </c>
      <c r="G40" s="29"/>
      <c r="H40" s="9">
        <f>F40*E40</f>
        <v>0</v>
      </c>
    </row>
    <row r="41" spans="2:8" ht="27.75" customHeight="1" x14ac:dyDescent="0.25">
      <c r="B41" s="32">
        <f t="shared" ref="B41:B46" si="3">B40+1</f>
        <v>4</v>
      </c>
      <c r="C41" s="26" t="s">
        <v>106</v>
      </c>
      <c r="D41" s="20" t="s">
        <v>12</v>
      </c>
      <c r="E41" s="35">
        <v>400</v>
      </c>
      <c r="F41" s="28">
        <v>0</v>
      </c>
      <c r="G41" s="29"/>
      <c r="H41" s="9">
        <f>F41*E41</f>
        <v>0</v>
      </c>
    </row>
    <row r="42" spans="2:8" ht="27.75" customHeight="1" x14ac:dyDescent="0.25">
      <c r="B42" s="32">
        <f t="shared" si="3"/>
        <v>5</v>
      </c>
      <c r="C42" s="27" t="s">
        <v>99</v>
      </c>
      <c r="D42" s="20" t="s">
        <v>11</v>
      </c>
      <c r="E42" s="35">
        <v>193</v>
      </c>
      <c r="F42" s="28">
        <v>0</v>
      </c>
      <c r="G42" s="29"/>
      <c r="H42" s="28">
        <f>E42*F42</f>
        <v>0</v>
      </c>
    </row>
    <row r="43" spans="2:8" ht="27.75" customHeight="1" x14ac:dyDescent="0.25">
      <c r="B43" s="32">
        <f>B41+1</f>
        <v>5</v>
      </c>
      <c r="C43" s="27" t="s">
        <v>108</v>
      </c>
      <c r="D43" s="20" t="s">
        <v>8</v>
      </c>
      <c r="E43" s="35">
        <v>1</v>
      </c>
      <c r="F43" s="28">
        <v>0</v>
      </c>
      <c r="G43" s="29"/>
      <c r="H43" s="28">
        <f>E43*F43</f>
        <v>0</v>
      </c>
    </row>
    <row r="44" spans="2:8" ht="27.75" customHeight="1" x14ac:dyDescent="0.25">
      <c r="B44" s="32">
        <f>B42+1</f>
        <v>6</v>
      </c>
      <c r="C44" s="27" t="s">
        <v>100</v>
      </c>
      <c r="D44" s="20" t="s">
        <v>8</v>
      </c>
      <c r="E44" s="35">
        <v>8</v>
      </c>
      <c r="F44" s="28">
        <v>0</v>
      </c>
      <c r="G44" s="29"/>
      <c r="H44" s="28">
        <f>E44*F44</f>
        <v>0</v>
      </c>
    </row>
    <row r="45" spans="2:8" ht="27.75" customHeight="1" x14ac:dyDescent="0.25">
      <c r="B45" s="32">
        <f t="shared" si="3"/>
        <v>7</v>
      </c>
      <c r="C45" s="26" t="s">
        <v>103</v>
      </c>
      <c r="D45" s="20" t="s">
        <v>8</v>
      </c>
      <c r="E45" s="35">
        <v>2</v>
      </c>
      <c r="F45" s="28">
        <v>0</v>
      </c>
      <c r="G45" s="29"/>
      <c r="H45" s="28">
        <f>E45*F45</f>
        <v>0</v>
      </c>
    </row>
    <row r="46" spans="2:8" ht="27.75" customHeight="1" x14ac:dyDescent="0.25">
      <c r="B46" s="32">
        <f t="shared" si="3"/>
        <v>8</v>
      </c>
      <c r="C46" s="26" t="s">
        <v>101</v>
      </c>
      <c r="D46" s="20" t="s">
        <v>8</v>
      </c>
      <c r="E46" s="35">
        <v>2</v>
      </c>
      <c r="F46" s="28">
        <v>0</v>
      </c>
      <c r="G46" s="29"/>
      <c r="H46" s="28">
        <f>E46*F46</f>
        <v>0</v>
      </c>
    </row>
    <row r="47" spans="2:8" ht="27.75" customHeight="1" x14ac:dyDescent="0.25">
      <c r="B47" s="7"/>
      <c r="C47" s="6"/>
      <c r="D47" s="7"/>
      <c r="E47" s="7"/>
      <c r="F47" s="14"/>
      <c r="G47" s="12"/>
      <c r="H47" s="14"/>
    </row>
    <row r="48" spans="2:8" ht="27.75" customHeight="1" x14ac:dyDescent="0.25">
      <c r="B48" s="6"/>
      <c r="C48" s="6"/>
      <c r="D48" s="7"/>
      <c r="E48" s="6"/>
      <c r="F48" s="11" t="s">
        <v>9</v>
      </c>
      <c r="G48" s="6"/>
      <c r="H48" s="13">
        <f>SUM(H38:H46)</f>
        <v>0</v>
      </c>
    </row>
    <row r="49" spans="2:8" ht="27.75" customHeight="1" x14ac:dyDescent="0.25">
      <c r="B49" s="6"/>
      <c r="C49" s="6"/>
      <c r="D49" s="7"/>
      <c r="E49" s="6"/>
      <c r="F49" s="56" t="s">
        <v>21</v>
      </c>
      <c r="G49" s="64"/>
      <c r="H49" s="100">
        <v>86</v>
      </c>
    </row>
    <row r="50" spans="2:8" ht="27.75" customHeight="1" x14ac:dyDescent="0.25">
      <c r="B50" s="6"/>
      <c r="C50" s="6"/>
      <c r="D50" s="7"/>
      <c r="E50" s="6"/>
      <c r="F50" s="56" t="s">
        <v>22</v>
      </c>
      <c r="G50" s="39"/>
      <c r="H50" s="28">
        <f>H48/H49</f>
        <v>0</v>
      </c>
    </row>
    <row r="51" spans="2:8" ht="27.75" customHeight="1" x14ac:dyDescent="0.25">
      <c r="B51" s="6"/>
      <c r="C51" s="6"/>
      <c r="D51" s="7"/>
      <c r="E51" s="6"/>
      <c r="F51" s="11"/>
      <c r="G51" s="6"/>
      <c r="H51" s="14"/>
    </row>
    <row r="52" spans="2:8" ht="27.75" customHeight="1" x14ac:dyDescent="0.25">
      <c r="B52" s="6"/>
      <c r="C52" s="6"/>
      <c r="D52" s="7"/>
      <c r="E52" s="6"/>
      <c r="F52" s="64" t="s">
        <v>181</v>
      </c>
      <c r="G52" s="64"/>
      <c r="H52" s="70">
        <f>SUM(H48,H32,H18)</f>
        <v>0</v>
      </c>
    </row>
    <row r="53" spans="2:8" ht="27.75" customHeight="1" x14ac:dyDescent="0.25">
      <c r="B53" s="15"/>
      <c r="C53" s="16"/>
      <c r="D53" s="15"/>
      <c r="E53" s="15"/>
      <c r="F53" s="64" t="s">
        <v>21</v>
      </c>
      <c r="G53" s="64"/>
      <c r="H53" s="100">
        <v>86</v>
      </c>
    </row>
    <row r="54" spans="2:8" ht="27.75" customHeight="1" x14ac:dyDescent="0.25">
      <c r="B54" s="17"/>
      <c r="C54" s="17"/>
      <c r="D54" s="17"/>
      <c r="E54" s="18"/>
      <c r="F54" s="64" t="s">
        <v>22</v>
      </c>
      <c r="G54" s="39"/>
      <c r="H54" s="109">
        <f>H52/H53</f>
        <v>0</v>
      </c>
    </row>
    <row r="55" spans="2:8" ht="27.75" customHeight="1" x14ac:dyDescent="0.25">
      <c r="B55" s="17"/>
      <c r="C55" s="17"/>
      <c r="D55" s="17"/>
      <c r="E55" s="18"/>
      <c r="F55" s="64"/>
      <c r="G55" s="39"/>
      <c r="H55" s="129"/>
    </row>
    <row r="56" spans="2:8" ht="42" customHeight="1" x14ac:dyDescent="0.25">
      <c r="B56" s="108" t="s">
        <v>154</v>
      </c>
      <c r="C56" s="134" t="s">
        <v>151</v>
      </c>
      <c r="D56" s="134"/>
      <c r="E56" s="134"/>
      <c r="F56" s="134"/>
      <c r="G56" s="134"/>
      <c r="H56" s="134"/>
    </row>
    <row r="57" spans="2:8" ht="66.75" customHeight="1" x14ac:dyDescent="0.25">
      <c r="B57" s="108" t="s">
        <v>154</v>
      </c>
      <c r="C57" s="135" t="s">
        <v>152</v>
      </c>
      <c r="D57" s="135"/>
      <c r="E57" s="135"/>
      <c r="F57" s="135"/>
      <c r="G57" s="135"/>
      <c r="H57" s="135"/>
    </row>
    <row r="58" spans="2:8" ht="58.5" customHeight="1" x14ac:dyDescent="0.25">
      <c r="B58" s="108" t="s">
        <v>154</v>
      </c>
      <c r="C58" s="135" t="s">
        <v>153</v>
      </c>
      <c r="D58" s="135"/>
      <c r="E58" s="135"/>
      <c r="F58" s="135"/>
      <c r="G58" s="135"/>
      <c r="H58" s="135"/>
    </row>
    <row r="59" spans="2:8" ht="15.75" x14ac:dyDescent="0.25">
      <c r="B59" s="32"/>
      <c r="C59" s="38"/>
      <c r="D59" s="7"/>
      <c r="E59" s="8"/>
    </row>
    <row r="62" spans="2:8" x14ac:dyDescent="0.25">
      <c r="G62" s="36"/>
      <c r="H62" s="36"/>
    </row>
    <row r="63" spans="2:8" ht="15.75" x14ac:dyDescent="0.25">
      <c r="B63" s="26"/>
      <c r="H63" s="37"/>
    </row>
    <row r="64" spans="2:8" ht="15.75" x14ac:dyDescent="0.25">
      <c r="B64" s="26"/>
      <c r="H64" s="37"/>
    </row>
    <row r="65" spans="2:8" ht="15.75" x14ac:dyDescent="0.25">
      <c r="B65" s="26"/>
      <c r="H65" s="37"/>
    </row>
    <row r="66" spans="2:8" ht="15.75" x14ac:dyDescent="0.25">
      <c r="B66" s="26"/>
      <c r="H66" s="37"/>
    </row>
  </sheetData>
  <mergeCells count="3">
    <mergeCell ref="C56:H56"/>
    <mergeCell ref="C57:H57"/>
    <mergeCell ref="C58:H58"/>
  </mergeCells>
  <phoneticPr fontId="24" type="noConversion"/>
  <pageMargins left="0.7" right="0.7" top="0.75" bottom="0.75" header="0.3" footer="0.3"/>
  <pageSetup scale="62" fitToHeight="0" orientation="portrait" r:id="rId1"/>
  <rowBreaks count="1" manualBreakCount="1">
    <brk id="35"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20B89-E2BB-49D2-AA35-011984643A93}">
  <sheetPr>
    <pageSetUpPr fitToPage="1"/>
  </sheetPr>
  <dimension ref="B2:T71"/>
  <sheetViews>
    <sheetView view="pageBreakPreview" topLeftCell="A10" zoomScale="85" zoomScaleNormal="85" zoomScaleSheetLayoutView="85" workbookViewId="0">
      <selection activeCell="B2" sqref="B2"/>
    </sheetView>
  </sheetViews>
  <sheetFormatPr defaultRowHeight="15" x14ac:dyDescent="0.25"/>
  <cols>
    <col min="1" max="1" width="7.28515625" style="40" customWidth="1"/>
    <col min="2" max="2" width="6.28515625" style="40" customWidth="1"/>
    <col min="3" max="3" width="61.42578125" style="40" customWidth="1"/>
    <col min="4" max="4" width="10.7109375" style="40" customWidth="1"/>
    <col min="5" max="5" width="16.140625" style="40" customWidth="1"/>
    <col min="6" max="6" width="17.140625" style="40" customWidth="1"/>
    <col min="7" max="7" width="10.42578125" style="40" customWidth="1"/>
    <col min="8" max="8" width="24.140625" style="40" customWidth="1"/>
    <col min="9" max="9" width="9.140625" style="40"/>
    <col min="10" max="10" width="10.5703125" style="40" customWidth="1"/>
    <col min="11" max="17" width="9.140625" style="40"/>
    <col min="18" max="18" width="22.140625" style="40" customWidth="1"/>
    <col min="19" max="16384" width="9.140625" style="40"/>
  </cols>
  <sheetData>
    <row r="2" spans="2:20" ht="22.5" customHeight="1" x14ac:dyDescent="0.25">
      <c r="B2" s="53" t="s">
        <v>157</v>
      </c>
      <c r="H2" s="110">
        <v>46066</v>
      </c>
      <c r="I2" s="67"/>
      <c r="J2" s="67"/>
    </row>
    <row r="3" spans="2:20" ht="22.5" customHeight="1" x14ac:dyDescent="0.25">
      <c r="B3" s="53" t="s">
        <v>112</v>
      </c>
      <c r="G3" s="40" t="s">
        <v>146</v>
      </c>
      <c r="H3" s="73" t="s">
        <v>147</v>
      </c>
      <c r="I3" s="67"/>
      <c r="J3" s="67"/>
    </row>
    <row r="4" spans="2:20" ht="18.75" customHeight="1" x14ac:dyDescent="0.25">
      <c r="B4" s="54"/>
      <c r="I4" s="67"/>
      <c r="J4" s="67"/>
    </row>
    <row r="5" spans="2:20" ht="15" customHeight="1" x14ac:dyDescent="0.25"/>
    <row r="6" spans="2:20" ht="18.75" customHeight="1" thickBot="1" x14ac:dyDescent="0.3">
      <c r="B6" s="57" t="s">
        <v>54</v>
      </c>
      <c r="C6" s="58"/>
      <c r="D6" s="59"/>
      <c r="E6" s="60"/>
      <c r="F6" s="59"/>
      <c r="G6" s="59"/>
      <c r="H6" s="59"/>
    </row>
    <row r="7" spans="2:20" ht="26.25" customHeight="1" thickBot="1" x14ac:dyDescent="0.3">
      <c r="B7" s="41" t="s">
        <v>1</v>
      </c>
      <c r="C7" s="42" t="s">
        <v>2</v>
      </c>
      <c r="D7" s="41" t="s">
        <v>3</v>
      </c>
      <c r="E7" s="41" t="s">
        <v>4</v>
      </c>
      <c r="F7" s="41" t="s">
        <v>5</v>
      </c>
      <c r="G7" s="41"/>
      <c r="H7" s="41" t="s">
        <v>6</v>
      </c>
    </row>
    <row r="8" spans="2:20" ht="27.75" customHeight="1" x14ac:dyDescent="0.25">
      <c r="B8" s="20">
        <v>1</v>
      </c>
      <c r="C8" s="10" t="s">
        <v>30</v>
      </c>
      <c r="D8" s="20" t="s">
        <v>12</v>
      </c>
      <c r="E8" s="35">
        <v>1350</v>
      </c>
      <c r="F8" s="28">
        <v>0</v>
      </c>
      <c r="G8" s="10"/>
      <c r="H8" s="28">
        <f>E8*F8</f>
        <v>0</v>
      </c>
    </row>
    <row r="9" spans="2:20" ht="27.75" customHeight="1" x14ac:dyDescent="0.25">
      <c r="B9" s="20">
        <f>B8+1</f>
        <v>2</v>
      </c>
      <c r="C9" s="10" t="s">
        <v>71</v>
      </c>
      <c r="D9" s="20" t="s">
        <v>8</v>
      </c>
      <c r="E9" s="35">
        <v>1</v>
      </c>
      <c r="F9" s="28">
        <v>0</v>
      </c>
      <c r="G9" s="10"/>
      <c r="H9" s="28">
        <f t="shared" ref="H9:H23" si="0">E9*F9</f>
        <v>0</v>
      </c>
    </row>
    <row r="10" spans="2:20" ht="27.75" customHeight="1" x14ac:dyDescent="0.25">
      <c r="B10" s="20">
        <f t="shared" ref="B10:B23" si="1">B9+1</f>
        <v>3</v>
      </c>
      <c r="C10" s="10" t="s">
        <v>35</v>
      </c>
      <c r="D10" s="20" t="s">
        <v>8</v>
      </c>
      <c r="E10" s="35">
        <v>1</v>
      </c>
      <c r="F10" s="28">
        <v>0</v>
      </c>
      <c r="G10" s="10"/>
      <c r="H10" s="28">
        <f t="shared" si="0"/>
        <v>0</v>
      </c>
    </row>
    <row r="11" spans="2:20" ht="27.75" customHeight="1" x14ac:dyDescent="0.25">
      <c r="B11" s="20">
        <f t="shared" si="1"/>
        <v>4</v>
      </c>
      <c r="C11" s="10" t="s">
        <v>95</v>
      </c>
      <c r="D11" s="20" t="s">
        <v>44</v>
      </c>
      <c r="E11" s="46">
        <v>0.1490358126721763</v>
      </c>
      <c r="F11" s="28">
        <v>0</v>
      </c>
      <c r="G11" s="10"/>
      <c r="H11" s="28">
        <f t="shared" si="0"/>
        <v>0</v>
      </c>
    </row>
    <row r="12" spans="2:20" ht="27.75" customHeight="1" x14ac:dyDescent="0.25">
      <c r="B12" s="20">
        <f t="shared" si="1"/>
        <v>5</v>
      </c>
      <c r="C12" s="10" t="s">
        <v>96</v>
      </c>
      <c r="D12" s="20" t="s">
        <v>18</v>
      </c>
      <c r="E12" s="48">
        <v>2.4</v>
      </c>
      <c r="F12" s="28">
        <v>0</v>
      </c>
      <c r="G12" s="10"/>
      <c r="H12" s="28">
        <f t="shared" si="0"/>
        <v>0</v>
      </c>
    </row>
    <row r="13" spans="2:20" ht="27.75" customHeight="1" x14ac:dyDescent="0.25">
      <c r="B13" s="20">
        <f t="shared" si="1"/>
        <v>6</v>
      </c>
      <c r="C13" s="10" t="s">
        <v>76</v>
      </c>
      <c r="D13" s="20" t="s">
        <v>8</v>
      </c>
      <c r="E13" s="35">
        <v>1</v>
      </c>
      <c r="F13" s="28">
        <v>0</v>
      </c>
      <c r="G13" s="10"/>
      <c r="H13" s="28">
        <f t="shared" si="0"/>
        <v>0</v>
      </c>
      <c r="J13" s="44"/>
      <c r="R13" s="10"/>
      <c r="S13" s="20"/>
      <c r="T13" s="35"/>
    </row>
    <row r="14" spans="2:20" ht="27.75" customHeight="1" x14ac:dyDescent="0.25">
      <c r="B14" s="20">
        <f t="shared" si="1"/>
        <v>7</v>
      </c>
      <c r="C14" s="10" t="s">
        <v>15</v>
      </c>
      <c r="D14" s="20" t="s">
        <v>8</v>
      </c>
      <c r="E14" s="35">
        <v>3</v>
      </c>
      <c r="F14" s="28">
        <v>0</v>
      </c>
      <c r="G14" s="10"/>
      <c r="H14" s="28">
        <f t="shared" si="0"/>
        <v>0</v>
      </c>
      <c r="J14" s="45"/>
      <c r="R14" s="10"/>
      <c r="S14" s="20"/>
      <c r="T14" s="35"/>
    </row>
    <row r="15" spans="2:20" ht="27.75" customHeight="1" x14ac:dyDescent="0.25">
      <c r="B15" s="20">
        <f t="shared" si="1"/>
        <v>8</v>
      </c>
      <c r="C15" s="10" t="s">
        <v>72</v>
      </c>
      <c r="D15" s="20" t="s">
        <v>8</v>
      </c>
      <c r="E15" s="35">
        <v>6</v>
      </c>
      <c r="F15" s="28">
        <v>0</v>
      </c>
      <c r="H15" s="28">
        <f t="shared" si="0"/>
        <v>0</v>
      </c>
      <c r="J15" s="44"/>
      <c r="R15" s="26"/>
      <c r="S15" s="20"/>
      <c r="T15" s="35"/>
    </row>
    <row r="16" spans="2:20" ht="27.75" customHeight="1" x14ac:dyDescent="0.25">
      <c r="B16" s="20">
        <f t="shared" si="1"/>
        <v>9</v>
      </c>
      <c r="C16" s="10" t="s">
        <v>73</v>
      </c>
      <c r="D16" s="20" t="s">
        <v>8</v>
      </c>
      <c r="E16" s="35">
        <v>2</v>
      </c>
      <c r="F16" s="28">
        <v>0</v>
      </c>
      <c r="H16" s="28">
        <f t="shared" si="0"/>
        <v>0</v>
      </c>
      <c r="J16" s="44"/>
      <c r="R16" s="10"/>
      <c r="S16" s="20"/>
      <c r="T16" s="46"/>
    </row>
    <row r="17" spans="2:20" ht="27.75" customHeight="1" x14ac:dyDescent="0.25">
      <c r="B17" s="20">
        <f t="shared" si="1"/>
        <v>10</v>
      </c>
      <c r="C17" s="10" t="s">
        <v>74</v>
      </c>
      <c r="D17" s="20" t="s">
        <v>8</v>
      </c>
      <c r="E17" s="35">
        <v>2</v>
      </c>
      <c r="F17" s="28">
        <v>0</v>
      </c>
      <c r="H17" s="28">
        <f t="shared" si="0"/>
        <v>0</v>
      </c>
      <c r="J17" s="44"/>
      <c r="R17" s="10"/>
      <c r="S17" s="20"/>
      <c r="T17" s="35"/>
    </row>
    <row r="18" spans="2:20" ht="27.75" customHeight="1" x14ac:dyDescent="0.25">
      <c r="B18" s="20">
        <f t="shared" si="1"/>
        <v>11</v>
      </c>
      <c r="C18" s="10" t="s">
        <v>75</v>
      </c>
      <c r="D18" s="20" t="s">
        <v>8</v>
      </c>
      <c r="E18" s="35">
        <v>3</v>
      </c>
      <c r="F18" s="28">
        <v>0</v>
      </c>
      <c r="H18" s="28">
        <f t="shared" si="0"/>
        <v>0</v>
      </c>
      <c r="J18" s="44"/>
      <c r="R18" s="10"/>
      <c r="S18" s="20"/>
      <c r="T18" s="35"/>
    </row>
    <row r="19" spans="2:20" ht="27.75" customHeight="1" x14ac:dyDescent="0.25">
      <c r="B19" s="20">
        <f t="shared" si="1"/>
        <v>12</v>
      </c>
      <c r="C19" s="10" t="s">
        <v>77</v>
      </c>
      <c r="D19" s="20" t="s">
        <v>12</v>
      </c>
      <c r="E19" s="35">
        <v>1065</v>
      </c>
      <c r="F19" s="28">
        <v>0</v>
      </c>
      <c r="G19" s="10"/>
      <c r="H19" s="28">
        <f t="shared" si="0"/>
        <v>0</v>
      </c>
      <c r="J19" s="44"/>
      <c r="R19" s="10"/>
      <c r="S19" s="20"/>
      <c r="T19" s="35"/>
    </row>
    <row r="20" spans="2:20" ht="27.75" customHeight="1" x14ac:dyDescent="0.25">
      <c r="B20" s="20">
        <f t="shared" si="1"/>
        <v>13</v>
      </c>
      <c r="C20" s="10" t="s">
        <v>78</v>
      </c>
      <c r="D20" s="20" t="s">
        <v>12</v>
      </c>
      <c r="E20" s="35">
        <v>17</v>
      </c>
      <c r="F20" s="28">
        <v>0</v>
      </c>
      <c r="G20" s="10"/>
      <c r="H20" s="28">
        <f t="shared" si="0"/>
        <v>0</v>
      </c>
      <c r="J20" s="44"/>
      <c r="R20" s="10"/>
      <c r="S20" s="20"/>
      <c r="T20" s="35"/>
    </row>
    <row r="21" spans="2:20" ht="27.75" customHeight="1" x14ac:dyDescent="0.25">
      <c r="B21" s="20">
        <f t="shared" si="1"/>
        <v>14</v>
      </c>
      <c r="C21" s="10" t="s">
        <v>79</v>
      </c>
      <c r="D21" s="20" t="s">
        <v>12</v>
      </c>
      <c r="E21" s="35">
        <v>83</v>
      </c>
      <c r="F21" s="28">
        <v>0</v>
      </c>
      <c r="G21" s="10"/>
      <c r="H21" s="28">
        <f t="shared" si="0"/>
        <v>0</v>
      </c>
      <c r="J21" s="72"/>
      <c r="R21" s="10"/>
      <c r="S21" s="20"/>
      <c r="T21" s="35"/>
    </row>
    <row r="22" spans="2:20" ht="27.75" customHeight="1" x14ac:dyDescent="0.25">
      <c r="B22" s="20">
        <f t="shared" si="1"/>
        <v>15</v>
      </c>
      <c r="C22" s="10" t="s">
        <v>37</v>
      </c>
      <c r="D22" s="20" t="s">
        <v>12</v>
      </c>
      <c r="E22" s="35">
        <v>1082</v>
      </c>
      <c r="F22" s="28">
        <v>0</v>
      </c>
      <c r="G22" s="10"/>
      <c r="H22" s="28">
        <f t="shared" si="0"/>
        <v>0</v>
      </c>
      <c r="J22" s="72"/>
      <c r="R22" s="10"/>
      <c r="S22" s="20"/>
      <c r="T22" s="35"/>
    </row>
    <row r="23" spans="2:20" ht="27.75" customHeight="1" x14ac:dyDescent="0.25">
      <c r="B23" s="20">
        <f t="shared" si="1"/>
        <v>16</v>
      </c>
      <c r="C23" s="10" t="s">
        <v>93</v>
      </c>
      <c r="D23" s="20" t="s">
        <v>12</v>
      </c>
      <c r="E23" s="35">
        <v>83</v>
      </c>
      <c r="F23" s="28">
        <v>0</v>
      </c>
      <c r="G23" s="10"/>
      <c r="H23" s="28">
        <f t="shared" si="0"/>
        <v>0</v>
      </c>
      <c r="J23" s="72"/>
      <c r="R23" s="10"/>
      <c r="S23" s="20"/>
      <c r="T23" s="35"/>
    </row>
    <row r="24" spans="2:20" ht="27.75" customHeight="1" x14ac:dyDescent="0.25">
      <c r="B24" s="20"/>
      <c r="C24" s="10"/>
      <c r="D24" s="20"/>
      <c r="E24" s="35"/>
      <c r="F24" s="10"/>
      <c r="G24" s="10"/>
      <c r="H24" s="10"/>
      <c r="J24" s="72"/>
      <c r="R24" s="10"/>
      <c r="S24" s="20"/>
      <c r="T24" s="35"/>
    </row>
    <row r="25" spans="2:20" ht="27.75" customHeight="1" x14ac:dyDescent="0.25">
      <c r="B25" s="62"/>
      <c r="C25" s="63"/>
      <c r="D25" s="62"/>
      <c r="E25" s="62"/>
      <c r="F25" s="63"/>
      <c r="G25" s="65"/>
      <c r="H25" s="63"/>
    </row>
    <row r="26" spans="2:20" ht="27.75" customHeight="1" x14ac:dyDescent="0.25">
      <c r="B26" s="65"/>
      <c r="C26" s="65"/>
      <c r="D26" s="65"/>
      <c r="E26" s="39"/>
      <c r="F26" s="64" t="s">
        <v>182</v>
      </c>
      <c r="G26" s="64"/>
      <c r="H26" s="70">
        <f>SUM(H8:H23)</f>
        <v>0</v>
      </c>
    </row>
    <row r="27" spans="2:20" ht="27.75" customHeight="1" x14ac:dyDescent="0.25">
      <c r="E27" s="66"/>
      <c r="F27" s="64" t="s">
        <v>21</v>
      </c>
      <c r="G27" s="64"/>
      <c r="H27" s="100">
        <v>86</v>
      </c>
    </row>
    <row r="28" spans="2:20" ht="27.75" customHeight="1" x14ac:dyDescent="0.25">
      <c r="F28" s="64" t="s">
        <v>22</v>
      </c>
      <c r="G28" s="64"/>
      <c r="H28" s="105">
        <f>H26/H27</f>
        <v>0</v>
      </c>
      <c r="J28" s="72"/>
    </row>
    <row r="29" spans="2:20" ht="27.75" customHeight="1" x14ac:dyDescent="0.25">
      <c r="F29" s="64"/>
      <c r="G29" s="64"/>
      <c r="H29" s="128"/>
      <c r="J29" s="72"/>
    </row>
    <row r="30" spans="2:20" ht="42" customHeight="1" x14ac:dyDescent="0.25">
      <c r="B30" s="108" t="s">
        <v>154</v>
      </c>
      <c r="C30" s="134" t="s">
        <v>151</v>
      </c>
      <c r="D30" s="134"/>
      <c r="E30" s="134"/>
      <c r="F30" s="134"/>
      <c r="G30" s="134"/>
      <c r="H30" s="134"/>
    </row>
    <row r="31" spans="2:20" ht="66.75" customHeight="1" x14ac:dyDescent="0.25">
      <c r="B31" s="108" t="s">
        <v>154</v>
      </c>
      <c r="C31" s="135" t="s">
        <v>152</v>
      </c>
      <c r="D31" s="135"/>
      <c r="E31" s="135"/>
      <c r="F31" s="135"/>
      <c r="G31" s="135"/>
      <c r="H31" s="135"/>
    </row>
    <row r="32" spans="2:20" ht="58.5" customHeight="1" x14ac:dyDescent="0.25">
      <c r="B32" s="108" t="s">
        <v>154</v>
      </c>
      <c r="C32" s="135" t="s">
        <v>153</v>
      </c>
      <c r="D32" s="135"/>
      <c r="E32" s="135"/>
      <c r="F32" s="135"/>
      <c r="G32" s="135"/>
      <c r="H32" s="135"/>
    </row>
    <row r="59" spans="3:5" ht="15.75" x14ac:dyDescent="0.25">
      <c r="C59" s="10"/>
      <c r="D59" s="20"/>
      <c r="E59" s="35"/>
    </row>
    <row r="60" spans="3:5" ht="15.75" x14ac:dyDescent="0.25">
      <c r="C60" s="10"/>
      <c r="D60" s="20"/>
      <c r="E60" s="35"/>
    </row>
    <row r="61" spans="3:5" ht="15.75" x14ac:dyDescent="0.25">
      <c r="C61" s="10"/>
      <c r="D61" s="20"/>
      <c r="E61" s="35"/>
    </row>
    <row r="62" spans="3:5" ht="15.75" x14ac:dyDescent="0.25">
      <c r="C62" s="10"/>
      <c r="D62" s="20"/>
      <c r="E62" s="35"/>
    </row>
    <row r="63" spans="3:5" ht="15.75" x14ac:dyDescent="0.25">
      <c r="C63" s="10"/>
      <c r="D63" s="20"/>
      <c r="E63" s="35"/>
    </row>
    <row r="64" spans="3:5" ht="15.75" x14ac:dyDescent="0.25">
      <c r="C64" s="26"/>
      <c r="D64" s="20"/>
      <c r="E64" s="35"/>
    </row>
    <row r="65" spans="3:5" ht="15.75" x14ac:dyDescent="0.25">
      <c r="C65" s="10"/>
      <c r="D65" s="20"/>
      <c r="E65" s="46"/>
    </row>
    <row r="66" spans="3:5" ht="15.75" x14ac:dyDescent="0.25">
      <c r="C66" s="10"/>
      <c r="D66" s="20"/>
      <c r="E66" s="35"/>
    </row>
    <row r="67" spans="3:5" ht="15.75" x14ac:dyDescent="0.25">
      <c r="C67" s="10"/>
      <c r="D67" s="20"/>
      <c r="E67" s="35"/>
    </row>
    <row r="68" spans="3:5" ht="15.75" x14ac:dyDescent="0.25">
      <c r="C68" s="10"/>
      <c r="D68" s="20"/>
      <c r="E68" s="35"/>
    </row>
    <row r="69" spans="3:5" ht="15.75" x14ac:dyDescent="0.25">
      <c r="C69" s="10"/>
      <c r="D69" s="20"/>
      <c r="E69" s="35"/>
    </row>
    <row r="70" spans="3:5" ht="15.75" x14ac:dyDescent="0.25">
      <c r="C70" s="10"/>
      <c r="D70" s="20"/>
      <c r="E70" s="35"/>
    </row>
    <row r="71" spans="3:5" ht="15.75" x14ac:dyDescent="0.25">
      <c r="C71" s="10"/>
      <c r="D71" s="20"/>
      <c r="E71" s="35"/>
    </row>
  </sheetData>
  <mergeCells count="3">
    <mergeCell ref="C30:H30"/>
    <mergeCell ref="C31:H31"/>
    <mergeCell ref="C32:H32"/>
  </mergeCells>
  <pageMargins left="0.7" right="0.7" top="0.75" bottom="0.75" header="0.3" footer="0.3"/>
  <pageSetup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4CD0-5AB5-4631-8A63-6EE4BFF3FC3D}">
  <sheetPr>
    <pageSetUpPr fitToPage="1"/>
  </sheetPr>
  <dimension ref="A2:N49"/>
  <sheetViews>
    <sheetView view="pageBreakPreview" topLeftCell="A19" zoomScale="85" zoomScaleNormal="100" zoomScaleSheetLayoutView="85" workbookViewId="0">
      <selection activeCell="B2" sqref="B2"/>
    </sheetView>
  </sheetViews>
  <sheetFormatPr defaultRowHeight="15" x14ac:dyDescent="0.25"/>
  <cols>
    <col min="1" max="1" width="7.28515625" customWidth="1"/>
    <col min="2" max="2" width="6.28515625" customWidth="1"/>
    <col min="3" max="3" width="61.42578125" customWidth="1"/>
    <col min="4" max="4" width="10.7109375" customWidth="1"/>
    <col min="5" max="5" width="16.140625" customWidth="1"/>
    <col min="6" max="6" width="17.140625" customWidth="1"/>
    <col min="7" max="7" width="10.42578125" customWidth="1"/>
    <col min="8" max="8" width="24.140625" customWidth="1"/>
  </cols>
  <sheetData>
    <row r="2" spans="1:14" ht="22.5" customHeight="1" x14ac:dyDescent="0.25">
      <c r="B2" s="53" t="s">
        <v>157</v>
      </c>
      <c r="G2" s="40"/>
      <c r="H2" s="110">
        <v>46066</v>
      </c>
      <c r="I2" s="24"/>
      <c r="J2" s="24"/>
    </row>
    <row r="3" spans="1:14" ht="22.5" x14ac:dyDescent="0.3">
      <c r="B3" s="4" t="s">
        <v>111</v>
      </c>
      <c r="G3" s="40" t="s">
        <v>146</v>
      </c>
      <c r="H3" s="73" t="s">
        <v>147</v>
      </c>
      <c r="I3" s="24"/>
      <c r="J3" s="24"/>
    </row>
    <row r="4" spans="1:14" ht="18.75" customHeight="1" x14ac:dyDescent="0.3">
      <c r="B4" s="5"/>
      <c r="I4" s="24"/>
      <c r="J4" s="24"/>
    </row>
    <row r="6" spans="1:14" ht="18.75" customHeight="1" thickBot="1" x14ac:dyDescent="0.3">
      <c r="B6" s="57" t="s">
        <v>150</v>
      </c>
      <c r="C6" s="58"/>
      <c r="D6" s="59"/>
      <c r="E6" s="60"/>
      <c r="F6" s="59"/>
      <c r="G6" s="59"/>
      <c r="H6" s="59"/>
    </row>
    <row r="7" spans="1:14" s="40" customFormat="1" ht="26.25" customHeight="1" thickBot="1" x14ac:dyDescent="0.3">
      <c r="B7" s="41" t="s">
        <v>1</v>
      </c>
      <c r="C7" s="42" t="s">
        <v>2</v>
      </c>
      <c r="D7" s="41" t="s">
        <v>3</v>
      </c>
      <c r="E7" s="41" t="s">
        <v>4</v>
      </c>
      <c r="F7" s="41" t="s">
        <v>5</v>
      </c>
      <c r="G7" s="41"/>
      <c r="H7" s="41" t="s">
        <v>6</v>
      </c>
    </row>
    <row r="8" spans="1:14" s="40" customFormat="1" ht="27.75" customHeight="1" x14ac:dyDescent="0.25">
      <c r="B8" s="20">
        <v>1</v>
      </c>
      <c r="C8" s="10" t="s">
        <v>30</v>
      </c>
      <c r="D8" s="20" t="s">
        <v>12</v>
      </c>
      <c r="E8" s="35">
        <v>2655</v>
      </c>
      <c r="F8" s="28">
        <v>0</v>
      </c>
      <c r="G8" s="30"/>
      <c r="H8" s="43">
        <f>E8*F8</f>
        <v>0</v>
      </c>
      <c r="J8" s="44"/>
    </row>
    <row r="9" spans="1:14" s="40" customFormat="1" ht="27.75" customHeight="1" x14ac:dyDescent="0.25">
      <c r="B9" s="20">
        <f>B8+1</f>
        <v>2</v>
      </c>
      <c r="C9" s="10" t="s">
        <v>71</v>
      </c>
      <c r="D9" s="20" t="s">
        <v>8</v>
      </c>
      <c r="E9" s="35">
        <v>1</v>
      </c>
      <c r="F9" s="28">
        <v>0</v>
      </c>
      <c r="G9" s="30"/>
      <c r="H9" s="28">
        <f>E9*F9</f>
        <v>0</v>
      </c>
      <c r="J9" s="44"/>
    </row>
    <row r="10" spans="1:14" s="40" customFormat="1" ht="27.75" customHeight="1" x14ac:dyDescent="0.25">
      <c r="B10" s="20">
        <f>B9+1</f>
        <v>3</v>
      </c>
      <c r="C10" s="10" t="s">
        <v>35</v>
      </c>
      <c r="D10" s="20" t="s">
        <v>8</v>
      </c>
      <c r="E10" s="35">
        <v>1</v>
      </c>
      <c r="F10" s="28">
        <v>0</v>
      </c>
      <c r="G10" s="30"/>
      <c r="H10" s="43">
        <f>E10*F10</f>
        <v>0</v>
      </c>
      <c r="J10" s="44"/>
    </row>
    <row r="11" spans="1:14" s="40" customFormat="1" ht="27.75" customHeight="1" x14ac:dyDescent="0.25">
      <c r="B11" s="20">
        <f t="shared" ref="B11:B30" si="0">B10+1</f>
        <v>4</v>
      </c>
      <c r="C11" s="10" t="s">
        <v>68</v>
      </c>
      <c r="D11" s="20" t="s">
        <v>43</v>
      </c>
      <c r="E11" s="35">
        <v>1</v>
      </c>
      <c r="F11" s="28">
        <v>0</v>
      </c>
      <c r="G11" s="30"/>
      <c r="H11" s="43">
        <f>E11*F11</f>
        <v>0</v>
      </c>
      <c r="J11" s="45"/>
    </row>
    <row r="12" spans="1:14" s="40" customFormat="1" ht="27.75" customHeight="1" x14ac:dyDescent="0.25">
      <c r="B12" s="20">
        <f t="shared" si="0"/>
        <v>5</v>
      </c>
      <c r="C12" s="10" t="s">
        <v>94</v>
      </c>
      <c r="D12" s="20" t="s">
        <v>44</v>
      </c>
      <c r="E12" s="46">
        <v>0.28731680440771351</v>
      </c>
      <c r="F12" s="28">
        <v>0</v>
      </c>
      <c r="G12" s="30"/>
      <c r="H12" s="43">
        <f>E12*F12</f>
        <v>0</v>
      </c>
      <c r="J12" s="45"/>
    </row>
    <row r="13" spans="1:14" s="40" customFormat="1" ht="27.75" customHeight="1" x14ac:dyDescent="0.25">
      <c r="A13" s="10"/>
      <c r="B13" s="20">
        <f t="shared" si="0"/>
        <v>6</v>
      </c>
      <c r="C13" s="10" t="s">
        <v>143</v>
      </c>
      <c r="D13" s="20" t="s">
        <v>12</v>
      </c>
      <c r="E13" s="35">
        <v>70</v>
      </c>
      <c r="F13" s="28">
        <v>0</v>
      </c>
      <c r="G13" s="30"/>
      <c r="H13" s="43">
        <f t="shared" ref="H13:H30" si="1">E13*F13</f>
        <v>0</v>
      </c>
      <c r="J13" s="45"/>
    </row>
    <row r="14" spans="1:14" s="40" customFormat="1" ht="27.75" customHeight="1" x14ac:dyDescent="0.25">
      <c r="A14" s="10"/>
      <c r="B14" s="20">
        <f t="shared" si="0"/>
        <v>7</v>
      </c>
      <c r="C14" s="10" t="s">
        <v>133</v>
      </c>
      <c r="D14" s="20" t="s">
        <v>12</v>
      </c>
      <c r="E14" s="35">
        <v>10</v>
      </c>
      <c r="F14" s="28">
        <v>0</v>
      </c>
      <c r="G14" s="30"/>
      <c r="H14" s="43">
        <f t="shared" si="1"/>
        <v>0</v>
      </c>
      <c r="J14" s="45"/>
      <c r="N14" s="50"/>
    </row>
    <row r="15" spans="1:14" s="40" customFormat="1" ht="27.75" customHeight="1" x14ac:dyDescent="0.25">
      <c r="A15" s="10"/>
      <c r="B15" s="20">
        <f t="shared" si="0"/>
        <v>8</v>
      </c>
      <c r="C15" s="10" t="s">
        <v>81</v>
      </c>
      <c r="D15" s="20" t="s">
        <v>12</v>
      </c>
      <c r="E15" s="48">
        <v>20.57</v>
      </c>
      <c r="F15" s="28">
        <v>0</v>
      </c>
      <c r="G15" s="30"/>
      <c r="H15" s="43">
        <f t="shared" si="1"/>
        <v>0</v>
      </c>
      <c r="J15" s="45"/>
      <c r="M15" s="10"/>
      <c r="N15" s="48"/>
    </row>
    <row r="16" spans="1:14" s="40" customFormat="1" ht="27.75" customHeight="1" x14ac:dyDescent="0.25">
      <c r="A16" s="10"/>
      <c r="B16" s="20">
        <f t="shared" si="0"/>
        <v>9</v>
      </c>
      <c r="C16" s="10" t="s">
        <v>82</v>
      </c>
      <c r="D16" s="20" t="s">
        <v>12</v>
      </c>
      <c r="E16" s="48">
        <v>134.86000000000001</v>
      </c>
      <c r="F16" s="28">
        <v>0</v>
      </c>
      <c r="G16" s="30"/>
      <c r="H16" s="43">
        <f t="shared" si="1"/>
        <v>0</v>
      </c>
      <c r="J16" s="45"/>
      <c r="M16" s="10"/>
      <c r="N16" s="48"/>
    </row>
    <row r="17" spans="1:14" s="40" customFormat="1" ht="27.75" customHeight="1" x14ac:dyDescent="0.25">
      <c r="A17" s="10"/>
      <c r="B17" s="20">
        <f t="shared" si="0"/>
        <v>10</v>
      </c>
      <c r="C17" s="10" t="s">
        <v>83</v>
      </c>
      <c r="D17" s="20" t="s">
        <v>12</v>
      </c>
      <c r="E17" s="48">
        <v>110.33000000000001</v>
      </c>
      <c r="F17" s="28">
        <v>0</v>
      </c>
      <c r="G17" s="30"/>
      <c r="H17" s="43">
        <f t="shared" si="1"/>
        <v>0</v>
      </c>
      <c r="J17" s="45"/>
      <c r="M17" s="10"/>
      <c r="N17" s="48"/>
    </row>
    <row r="18" spans="1:14" s="40" customFormat="1" ht="27.75" customHeight="1" x14ac:dyDescent="0.25">
      <c r="A18" s="10"/>
      <c r="B18" s="20">
        <f t="shared" si="0"/>
        <v>11</v>
      </c>
      <c r="C18" s="10" t="s">
        <v>84</v>
      </c>
      <c r="D18" s="20" t="s">
        <v>12</v>
      </c>
      <c r="E18" s="48">
        <v>93.83</v>
      </c>
      <c r="F18" s="28">
        <v>0</v>
      </c>
      <c r="G18" s="30"/>
      <c r="H18" s="43">
        <f t="shared" si="1"/>
        <v>0</v>
      </c>
      <c r="J18" s="45"/>
      <c r="M18" s="10"/>
      <c r="N18" s="48"/>
    </row>
    <row r="19" spans="1:14" s="40" customFormat="1" ht="27.75" customHeight="1" x14ac:dyDescent="0.25">
      <c r="A19" s="10"/>
      <c r="B19" s="20">
        <f t="shared" si="0"/>
        <v>12</v>
      </c>
      <c r="C19" s="10" t="s">
        <v>85</v>
      </c>
      <c r="D19" s="20" t="s">
        <v>12</v>
      </c>
      <c r="E19" s="48">
        <v>111.32000000000001</v>
      </c>
      <c r="F19" s="28">
        <v>0</v>
      </c>
      <c r="G19" s="30"/>
      <c r="H19" s="43">
        <f t="shared" si="1"/>
        <v>0</v>
      </c>
      <c r="J19" s="45"/>
      <c r="M19" s="10"/>
      <c r="N19" s="48"/>
    </row>
    <row r="20" spans="1:14" s="40" customFormat="1" ht="27.75" customHeight="1" x14ac:dyDescent="0.25">
      <c r="A20" s="10"/>
      <c r="B20" s="20">
        <f t="shared" si="0"/>
        <v>13</v>
      </c>
      <c r="C20" s="10" t="s">
        <v>86</v>
      </c>
      <c r="D20" s="20" t="s">
        <v>12</v>
      </c>
      <c r="E20" s="48">
        <v>72.709999999999994</v>
      </c>
      <c r="F20" s="28">
        <v>0</v>
      </c>
      <c r="G20" s="30"/>
      <c r="H20" s="43">
        <f t="shared" si="1"/>
        <v>0</v>
      </c>
      <c r="J20" s="45"/>
      <c r="M20" s="10"/>
      <c r="N20" s="48"/>
    </row>
    <row r="21" spans="1:14" s="40" customFormat="1" ht="27.75" customHeight="1" x14ac:dyDescent="0.25">
      <c r="A21" s="10"/>
      <c r="B21" s="20">
        <f t="shared" si="0"/>
        <v>14</v>
      </c>
      <c r="C21" s="10" t="s">
        <v>87</v>
      </c>
      <c r="D21" s="20" t="s">
        <v>12</v>
      </c>
      <c r="E21" s="48">
        <v>621.61000000000013</v>
      </c>
      <c r="F21" s="28">
        <v>0</v>
      </c>
      <c r="G21" s="30"/>
      <c r="H21" s="43">
        <f t="shared" si="1"/>
        <v>0</v>
      </c>
      <c r="J21" s="45"/>
      <c r="M21" s="10"/>
      <c r="N21" s="48"/>
    </row>
    <row r="22" spans="1:14" s="40" customFormat="1" ht="27.75" customHeight="1" x14ac:dyDescent="0.25">
      <c r="A22" s="10"/>
      <c r="B22" s="20">
        <f t="shared" si="0"/>
        <v>15</v>
      </c>
      <c r="C22" s="10" t="s">
        <v>97</v>
      </c>
      <c r="D22" s="20" t="s">
        <v>12</v>
      </c>
      <c r="E22" s="48">
        <v>910.69</v>
      </c>
      <c r="F22" s="28">
        <v>0</v>
      </c>
      <c r="G22" s="30"/>
      <c r="H22" s="43">
        <f t="shared" si="1"/>
        <v>0</v>
      </c>
      <c r="J22" s="45"/>
      <c r="M22" s="10"/>
      <c r="N22" s="48"/>
    </row>
    <row r="23" spans="1:14" s="40" customFormat="1" ht="27.75" customHeight="1" x14ac:dyDescent="0.25">
      <c r="A23" s="10"/>
      <c r="B23" s="20">
        <f t="shared" si="0"/>
        <v>16</v>
      </c>
      <c r="C23" s="10" t="s">
        <v>88</v>
      </c>
      <c r="D23" s="20" t="s">
        <v>8</v>
      </c>
      <c r="E23" s="35">
        <v>6</v>
      </c>
      <c r="F23" s="28">
        <v>0</v>
      </c>
      <c r="G23" s="30"/>
      <c r="H23" s="43">
        <f>E23*F23</f>
        <v>0</v>
      </c>
      <c r="J23" s="45"/>
    </row>
    <row r="24" spans="1:14" s="40" customFormat="1" ht="27.75" customHeight="1" x14ac:dyDescent="0.25">
      <c r="A24" s="10"/>
      <c r="B24" s="20">
        <f t="shared" si="0"/>
        <v>17</v>
      </c>
      <c r="C24" s="10" t="s">
        <v>92</v>
      </c>
      <c r="D24" s="20" t="s">
        <v>50</v>
      </c>
      <c r="E24" s="35">
        <v>0</v>
      </c>
      <c r="F24" s="28">
        <v>0</v>
      </c>
      <c r="G24" s="30"/>
      <c r="H24" s="43">
        <f>E24*F24</f>
        <v>0</v>
      </c>
      <c r="J24" s="45"/>
    </row>
    <row r="25" spans="1:14" s="40" customFormat="1" ht="27.75" customHeight="1" x14ac:dyDescent="0.25">
      <c r="A25" s="10"/>
      <c r="B25" s="20">
        <f t="shared" si="0"/>
        <v>18</v>
      </c>
      <c r="C25" s="10" t="s">
        <v>80</v>
      </c>
      <c r="D25" s="20" t="s">
        <v>8</v>
      </c>
      <c r="E25" s="35">
        <v>2</v>
      </c>
      <c r="F25" s="28">
        <v>0</v>
      </c>
      <c r="G25" s="30"/>
      <c r="H25" s="43">
        <f>E25*F25</f>
        <v>0</v>
      </c>
      <c r="J25" s="45"/>
    </row>
    <row r="26" spans="1:14" s="40" customFormat="1" ht="27.75" customHeight="1" x14ac:dyDescent="0.25">
      <c r="A26" s="10"/>
      <c r="B26" s="20">
        <f t="shared" si="0"/>
        <v>19</v>
      </c>
      <c r="C26" s="10" t="s">
        <v>89</v>
      </c>
      <c r="D26" s="20" t="s">
        <v>8</v>
      </c>
      <c r="E26" s="35">
        <v>6</v>
      </c>
      <c r="F26" s="28">
        <v>0</v>
      </c>
      <c r="G26" s="30"/>
      <c r="H26" s="43">
        <f>E26*F26</f>
        <v>0</v>
      </c>
      <c r="J26" s="45"/>
    </row>
    <row r="27" spans="1:14" s="40" customFormat="1" ht="27.75" customHeight="1" x14ac:dyDescent="0.25">
      <c r="A27" s="10"/>
      <c r="B27" s="20">
        <f t="shared" si="0"/>
        <v>20</v>
      </c>
      <c r="C27" s="10" t="s">
        <v>90</v>
      </c>
      <c r="D27" s="20" t="s">
        <v>12</v>
      </c>
      <c r="E27" s="35">
        <v>2085.92</v>
      </c>
      <c r="F27" s="28">
        <v>0</v>
      </c>
      <c r="G27" s="30"/>
      <c r="H27" s="43">
        <f t="shared" si="1"/>
        <v>0</v>
      </c>
      <c r="J27" s="45"/>
      <c r="M27" s="10"/>
    </row>
    <row r="28" spans="1:14" s="40" customFormat="1" ht="27.75" customHeight="1" x14ac:dyDescent="0.25">
      <c r="A28" s="10"/>
      <c r="B28" s="20">
        <f t="shared" si="0"/>
        <v>21</v>
      </c>
      <c r="C28" s="10" t="s">
        <v>57</v>
      </c>
      <c r="D28" s="20" t="s">
        <v>43</v>
      </c>
      <c r="E28" s="35">
        <v>1</v>
      </c>
      <c r="F28" s="28">
        <v>0</v>
      </c>
      <c r="G28" s="30"/>
      <c r="H28" s="43">
        <f t="shared" si="1"/>
        <v>0</v>
      </c>
      <c r="J28" s="45"/>
      <c r="M28" s="10"/>
    </row>
    <row r="29" spans="1:14" s="40" customFormat="1" ht="27.75" customHeight="1" x14ac:dyDescent="0.25">
      <c r="A29" s="10"/>
      <c r="B29" s="20">
        <f t="shared" si="0"/>
        <v>22</v>
      </c>
      <c r="C29" s="10" t="s">
        <v>91</v>
      </c>
      <c r="D29" s="20" t="s">
        <v>12</v>
      </c>
      <c r="E29" s="35">
        <v>2085.92</v>
      </c>
      <c r="F29" s="28">
        <v>0</v>
      </c>
      <c r="G29" s="30"/>
      <c r="H29" s="43">
        <f t="shared" si="1"/>
        <v>0</v>
      </c>
      <c r="J29" s="45"/>
      <c r="M29" s="10"/>
    </row>
    <row r="30" spans="1:14" s="40" customFormat="1" ht="27.75" customHeight="1" x14ac:dyDescent="0.25">
      <c r="A30" s="10"/>
      <c r="B30" s="20">
        <f t="shared" si="0"/>
        <v>23</v>
      </c>
      <c r="C30" s="10" t="s">
        <v>93</v>
      </c>
      <c r="D30" s="20" t="s">
        <v>12</v>
      </c>
      <c r="E30" s="48">
        <v>70.166666666666671</v>
      </c>
      <c r="F30" s="28">
        <v>0</v>
      </c>
      <c r="G30" s="30"/>
      <c r="H30" s="43">
        <f t="shared" si="1"/>
        <v>0</v>
      </c>
      <c r="J30" s="45"/>
    </row>
    <row r="31" spans="1:14" s="40" customFormat="1" ht="27.75" customHeight="1" x14ac:dyDescent="0.25">
      <c r="A31" s="10"/>
      <c r="B31" s="20"/>
      <c r="C31" s="10"/>
      <c r="D31" s="20"/>
      <c r="E31" s="48"/>
      <c r="F31" s="49"/>
      <c r="G31" s="49"/>
      <c r="H31" s="30"/>
      <c r="J31" s="45"/>
    </row>
    <row r="32" spans="1:14" s="40" customFormat="1" ht="27.75" customHeight="1" x14ac:dyDescent="0.25">
      <c r="A32" s="10"/>
      <c r="B32" s="20"/>
      <c r="C32" s="10"/>
      <c r="D32" s="20"/>
      <c r="E32" s="48"/>
      <c r="F32" s="49"/>
      <c r="G32" s="49"/>
      <c r="H32" s="30"/>
      <c r="J32" s="45"/>
    </row>
    <row r="33" spans="1:10" s="40" customFormat="1" ht="27.75" customHeight="1" x14ac:dyDescent="0.25">
      <c r="A33" s="10"/>
      <c r="B33" s="20"/>
      <c r="C33" s="10"/>
      <c r="D33" s="20"/>
      <c r="E33" s="48"/>
      <c r="F33" s="64" t="s">
        <v>183</v>
      </c>
      <c r="G33" s="64"/>
      <c r="H33" s="43">
        <f>SUM(H8:H30)</f>
        <v>0</v>
      </c>
      <c r="J33" s="45"/>
    </row>
    <row r="34" spans="1:10" ht="27.75" customHeight="1" x14ac:dyDescent="0.25">
      <c r="E34" s="66"/>
      <c r="F34" s="64" t="s">
        <v>21</v>
      </c>
      <c r="G34" s="64"/>
      <c r="H34" s="100">
        <v>86</v>
      </c>
    </row>
    <row r="35" spans="1:10" ht="27.75" customHeight="1" x14ac:dyDescent="0.25">
      <c r="E35" s="40"/>
      <c r="F35" s="64" t="s">
        <v>22</v>
      </c>
      <c r="G35" s="64"/>
      <c r="H35" s="105">
        <f>H33/H34</f>
        <v>0</v>
      </c>
    </row>
    <row r="36" spans="1:10" s="40" customFormat="1" ht="27.75" customHeight="1" x14ac:dyDescent="0.25">
      <c r="A36" s="10"/>
      <c r="B36" s="20"/>
      <c r="C36" s="10"/>
      <c r="D36" s="20"/>
      <c r="E36" s="48"/>
      <c r="F36" s="49"/>
      <c r="G36" s="49"/>
      <c r="H36" s="30"/>
      <c r="J36" s="45"/>
    </row>
    <row r="37" spans="1:10" s="40" customFormat="1" ht="27.75" customHeight="1" x14ac:dyDescent="0.25">
      <c r="A37" s="10"/>
      <c r="B37" s="20"/>
      <c r="C37" s="39" t="s">
        <v>132</v>
      </c>
      <c r="D37" s="20"/>
      <c r="E37" s="48"/>
      <c r="J37" s="45"/>
    </row>
    <row r="38" spans="1:10" s="40" customFormat="1" ht="32.25" customHeight="1" x14ac:dyDescent="0.25">
      <c r="A38" s="10"/>
      <c r="B38" s="20">
        <v>1</v>
      </c>
      <c r="C38" s="52" t="s">
        <v>148</v>
      </c>
      <c r="D38" s="20" t="s">
        <v>12</v>
      </c>
      <c r="E38" s="35"/>
      <c r="F38" s="47">
        <v>0</v>
      </c>
      <c r="H38" s="43">
        <f>E38*F38</f>
        <v>0</v>
      </c>
      <c r="I38" s="45"/>
      <c r="J38" s="50"/>
    </row>
    <row r="39" spans="1:10" s="40" customFormat="1" ht="32.25" customHeight="1" x14ac:dyDescent="0.25">
      <c r="A39" s="10"/>
      <c r="B39" s="20">
        <v>2</v>
      </c>
      <c r="C39" s="52" t="s">
        <v>171</v>
      </c>
      <c r="D39" s="20" t="s">
        <v>12</v>
      </c>
      <c r="E39" s="35"/>
      <c r="F39" s="47">
        <v>0</v>
      </c>
      <c r="H39" s="43">
        <f>E39*F39</f>
        <v>0</v>
      </c>
      <c r="I39" s="45"/>
      <c r="J39" s="50"/>
    </row>
    <row r="40" spans="1:10" s="40" customFormat="1" ht="32.25" customHeight="1" x14ac:dyDescent="0.25">
      <c r="A40" s="10"/>
      <c r="B40" s="20">
        <v>3</v>
      </c>
      <c r="C40" s="52" t="s">
        <v>186</v>
      </c>
      <c r="D40" s="20" t="s">
        <v>12</v>
      </c>
      <c r="E40" s="35"/>
      <c r="F40" s="47">
        <v>0</v>
      </c>
      <c r="H40" s="43">
        <f>E40*F40</f>
        <v>0</v>
      </c>
      <c r="I40" s="45"/>
      <c r="J40" s="50"/>
    </row>
    <row r="41" spans="1:10" s="40" customFormat="1" ht="32.25" customHeight="1" x14ac:dyDescent="0.25">
      <c r="A41" s="10"/>
      <c r="B41" s="20">
        <v>4</v>
      </c>
      <c r="C41" s="52" t="s">
        <v>187</v>
      </c>
      <c r="D41" s="20" t="s">
        <v>12</v>
      </c>
      <c r="E41" s="35"/>
      <c r="F41" s="47">
        <v>0</v>
      </c>
      <c r="H41" s="43">
        <f>E41*F41</f>
        <v>0</v>
      </c>
      <c r="I41" s="45"/>
      <c r="J41" s="50"/>
    </row>
    <row r="42" spans="1:10" s="40" customFormat="1" ht="32.25" customHeight="1" x14ac:dyDescent="0.25">
      <c r="A42" s="10"/>
      <c r="B42" s="20">
        <v>5</v>
      </c>
      <c r="C42" s="52" t="s">
        <v>188</v>
      </c>
      <c r="D42" s="20" t="s">
        <v>12</v>
      </c>
      <c r="E42" s="35"/>
      <c r="F42" s="47">
        <v>0</v>
      </c>
      <c r="H42" s="43">
        <f>E42*F42</f>
        <v>0</v>
      </c>
      <c r="I42" s="45"/>
      <c r="J42" s="50"/>
    </row>
    <row r="43" spans="1:10" ht="36" customHeight="1" x14ac:dyDescent="0.25">
      <c r="B43" s="20">
        <v>6</v>
      </c>
      <c r="C43" s="52" t="s">
        <v>134</v>
      </c>
      <c r="D43" s="20" t="s">
        <v>8</v>
      </c>
      <c r="E43" s="35"/>
      <c r="F43" s="47">
        <v>0</v>
      </c>
      <c r="G43" s="40"/>
      <c r="H43" s="43">
        <f t="shared" ref="H43:H44" si="2">E43*F43</f>
        <v>0</v>
      </c>
    </row>
    <row r="44" spans="1:10" ht="27.75" customHeight="1" x14ac:dyDescent="0.25">
      <c r="B44" s="20">
        <v>7</v>
      </c>
      <c r="C44" s="10" t="s">
        <v>144</v>
      </c>
      <c r="D44" s="20" t="s">
        <v>12</v>
      </c>
      <c r="E44" s="35">
        <v>70</v>
      </c>
      <c r="F44" s="47">
        <v>0</v>
      </c>
      <c r="G44" s="40"/>
      <c r="H44" s="43">
        <f t="shared" si="2"/>
        <v>0</v>
      </c>
    </row>
    <row r="45" spans="1:10" ht="27.75" customHeight="1" x14ac:dyDescent="0.25">
      <c r="B45" s="20"/>
      <c r="C45" s="6"/>
      <c r="D45" s="7"/>
      <c r="E45" s="35"/>
      <c r="F45" s="10"/>
      <c r="G45" s="10"/>
      <c r="H45" s="10"/>
    </row>
    <row r="46" spans="1:10" ht="27.75" customHeight="1" x14ac:dyDescent="0.25">
      <c r="E46" s="40"/>
      <c r="F46" s="64"/>
      <c r="G46" s="64"/>
      <c r="H46" s="128"/>
    </row>
    <row r="47" spans="1:10" ht="42" customHeight="1" x14ac:dyDescent="0.25">
      <c r="B47" s="108" t="s">
        <v>154</v>
      </c>
      <c r="C47" s="134" t="s">
        <v>151</v>
      </c>
      <c r="D47" s="134"/>
      <c r="E47" s="134"/>
      <c r="F47" s="134"/>
      <c r="G47" s="134"/>
      <c r="H47" s="134"/>
    </row>
    <row r="48" spans="1:10" ht="66.75" customHeight="1" x14ac:dyDescent="0.25">
      <c r="B48" s="108" t="s">
        <v>154</v>
      </c>
      <c r="C48" s="135" t="s">
        <v>152</v>
      </c>
      <c r="D48" s="135"/>
      <c r="E48" s="135"/>
      <c r="F48" s="135"/>
      <c r="G48" s="135"/>
      <c r="H48" s="135"/>
    </row>
    <row r="49" spans="2:8" ht="58.5" customHeight="1" x14ac:dyDescent="0.25">
      <c r="B49" s="108" t="s">
        <v>154</v>
      </c>
      <c r="C49" s="135" t="s">
        <v>153</v>
      </c>
      <c r="D49" s="135"/>
      <c r="E49" s="135"/>
      <c r="F49" s="135"/>
      <c r="G49" s="135"/>
      <c r="H49" s="135"/>
    </row>
  </sheetData>
  <mergeCells count="3">
    <mergeCell ref="C47:H47"/>
    <mergeCell ref="C48:H48"/>
    <mergeCell ref="C49:H49"/>
  </mergeCells>
  <pageMargins left="0.7" right="0.7" top="0.75" bottom="0.75" header="0.3" footer="0.3"/>
  <pageSetup scale="62" fitToHeight="0" orientation="portrait" r:id="rId1"/>
  <rowBreaks count="1" manualBreakCount="1">
    <brk id="36"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Unit 1</vt:lpstr>
      <vt:lpstr>Ewald Road</vt:lpstr>
      <vt:lpstr>WTR Offsite</vt:lpstr>
      <vt:lpstr>WWTR Offsite</vt:lpstr>
      <vt:lpstr>'Ewald Road'!Print_Area</vt:lpstr>
      <vt:lpstr>Summary!Print_Area</vt:lpstr>
      <vt:lpstr>'Unit 1'!Print_Area</vt:lpstr>
      <vt:lpstr>'WTR Offsite'!Print_Area</vt:lpstr>
      <vt:lpstr>'WWTR Offsite'!Print_Area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Caitlynn Morris</dc:creator>
  <cp:lastModifiedBy>Ellie Delgado</cp:lastModifiedBy>
  <cp:lastPrinted>2026-02-13T16:37:29Z</cp:lastPrinted>
  <dcterms:created xsi:type="dcterms:W3CDTF">2012-07-30T20:04:20Z</dcterms:created>
  <dcterms:modified xsi:type="dcterms:W3CDTF">2026-02-17T15:29:22Z</dcterms:modified>
</cp:coreProperties>
</file>